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7715" windowHeight="11565"/>
  </bookViews>
  <sheets>
    <sheet name="cuarto trimestre" sheetId="2" r:id="rId1"/>
  </sheets>
  <definedNames>
    <definedName name="_xlnm._FilterDatabase" localSheetId="0" hidden="1">'cuarto trimestre'!$A$2:$L$2</definedName>
    <definedName name="_xlnm.Print_Area" localSheetId="0">'cuarto trimestre'!$A$1:$L$25</definedName>
  </definedNames>
  <calcPr calcId="124519"/>
</workbook>
</file>

<file path=xl/calcChain.xml><?xml version="1.0" encoding="utf-8"?>
<calcChain xmlns="http://schemas.openxmlformats.org/spreadsheetml/2006/main">
  <c r="I5" i="2"/>
  <c r="I4"/>
  <c r="L21"/>
  <c r="I21"/>
  <c r="G21"/>
  <c r="I11"/>
  <c r="L11" s="1"/>
  <c r="L19"/>
  <c r="I19"/>
  <c r="I25"/>
  <c r="L25" s="1"/>
  <c r="G12"/>
  <c r="I12" s="1"/>
  <c r="L12" s="1"/>
  <c r="L24"/>
  <c r="I24"/>
  <c r="G24"/>
  <c r="I18"/>
  <c r="G18"/>
  <c r="L18" s="1"/>
  <c r="G10"/>
  <c r="I10" s="1"/>
  <c r="G23"/>
  <c r="I23" s="1"/>
  <c r="L23" s="1"/>
  <c r="L20"/>
  <c r="I20"/>
  <c r="G20"/>
  <c r="G17"/>
  <c r="I17" s="1"/>
  <c r="L17" s="1"/>
  <c r="G9"/>
  <c r="I9" s="1"/>
  <c r="L9" s="1"/>
  <c r="L7"/>
  <c r="G7"/>
  <c r="I7" s="1"/>
  <c r="L10" l="1"/>
</calcChain>
</file>

<file path=xl/sharedStrings.xml><?xml version="1.0" encoding="utf-8"?>
<sst xmlns="http://schemas.openxmlformats.org/spreadsheetml/2006/main" count="72" uniqueCount="48">
  <si>
    <t>Inima Water Services S.L./Aguas de Valencia S.A. U.T.E.</t>
  </si>
  <si>
    <t>U39806088</t>
  </si>
  <si>
    <t>Repsol Butano,S.A.</t>
  </si>
  <si>
    <t>A28076420</t>
  </si>
  <si>
    <t>Fundación Investigación en psicoterapia y personalidad</t>
  </si>
  <si>
    <t>G39630397</t>
  </si>
  <si>
    <t>Securitas Seguridad España,S.A.</t>
  </si>
  <si>
    <t>A79252219</t>
  </si>
  <si>
    <t>Eurest Colectividades, S.L.</t>
  </si>
  <si>
    <t>B80267420</t>
  </si>
  <si>
    <t>Nº factura</t>
  </si>
  <si>
    <t>NumeroOrden</t>
  </si>
  <si>
    <t>Fecha</t>
  </si>
  <si>
    <t>Fecha_operacion</t>
  </si>
  <si>
    <t>NIF</t>
  </si>
  <si>
    <t>Base Imponible</t>
  </si>
  <si>
    <t>%Iva</t>
  </si>
  <si>
    <t>Cuota Iva</t>
  </si>
  <si>
    <t>Total</t>
  </si>
  <si>
    <t>%Re</t>
  </si>
  <si>
    <t>Cuota Re</t>
  </si>
  <si>
    <t>W3-2018/00012545</t>
  </si>
  <si>
    <t>95208857</t>
  </si>
  <si>
    <t>10/2018</t>
  </si>
  <si>
    <t>512218100524</t>
  </si>
  <si>
    <t>RI 18000749</t>
  </si>
  <si>
    <t>RI 18000752</t>
  </si>
  <si>
    <t>95272183</t>
  </si>
  <si>
    <t>VD/18 141</t>
  </si>
  <si>
    <t>Auto Norte, S.A.U.</t>
  </si>
  <si>
    <t>A39008677</t>
  </si>
  <si>
    <t>11/2018</t>
  </si>
  <si>
    <t>512218110569</t>
  </si>
  <si>
    <t>RI18005294</t>
  </si>
  <si>
    <t>RI18005295</t>
  </si>
  <si>
    <t>95323215</t>
  </si>
  <si>
    <t>18/008596</t>
  </si>
  <si>
    <t>Activa Informática y Comunicación, S.L.</t>
  </si>
  <si>
    <t>B39652581</t>
  </si>
  <si>
    <t>12/2018</t>
  </si>
  <si>
    <t>512218120614</t>
  </si>
  <si>
    <t>RI18009137</t>
  </si>
  <si>
    <t>RI18009139</t>
  </si>
  <si>
    <t>exenta</t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</si>
  <si>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CUARTO TRIMESTRE</t>
    </r>
    <r>
      <rPr>
        <b/>
        <sz val="14"/>
        <color indexed="8"/>
        <rFont val="Calibri"/>
        <family val="2"/>
      </rPr>
      <t xml:space="preserve"> 2018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</si>
  <si>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(Tasas)</t>
  </si>
  <si>
    <t>(Transferencia)</t>
  </si>
  <si>
    <t>Proveedor/acreedor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</si>
</sst>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#,##0.00\ &quot;€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17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sz val="9"/>
      <name val="Arial"/>
      <family val="2"/>
    </font>
    <font>
      <sz val="10"/>
      <color theme="0" tint="-0.149998474074526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45">
    <xf numFmtId="0" fontId="0" fillId="0" borderId="0" xfId="0"/>
    <xf numFmtId="0" fontId="3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15" fontId="2" fillId="0" borderId="1" xfId="0" applyNumberFormat="1" applyFont="1" applyFill="1" applyBorder="1" applyAlignment="1" applyProtection="1"/>
    <xf numFmtId="9" fontId="2" fillId="0" borderId="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164" fontId="2" fillId="0" borderId="1" xfId="0" applyNumberFormat="1" applyFont="1" applyFill="1" applyBorder="1" applyAlignment="1" applyProtection="1"/>
    <xf numFmtId="164" fontId="2" fillId="0" borderId="1" xfId="1" applyNumberFormat="1" applyFont="1" applyFill="1" applyBorder="1" applyAlignment="1" applyProtection="1"/>
    <xf numFmtId="164" fontId="0" fillId="0" borderId="0" xfId="0" applyNumberFormat="1"/>
    <xf numFmtId="164" fontId="4" fillId="0" borderId="2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15" fontId="4" fillId="0" borderId="1" xfId="0" applyNumberFormat="1" applyFont="1" applyFill="1" applyBorder="1" applyAlignment="1" applyProtection="1"/>
    <xf numFmtId="164" fontId="4" fillId="0" borderId="1" xfId="0" applyNumberFormat="1" applyFont="1" applyFill="1" applyBorder="1" applyAlignment="1" applyProtection="1"/>
    <xf numFmtId="0" fontId="4" fillId="3" borderId="1" xfId="0" applyNumberFormat="1" applyFont="1" applyFill="1" applyBorder="1" applyAlignment="1" applyProtection="1"/>
    <xf numFmtId="15" fontId="4" fillId="3" borderId="1" xfId="0" applyNumberFormat="1" applyFont="1" applyFill="1" applyBorder="1" applyAlignment="1" applyProtection="1"/>
    <xf numFmtId="164" fontId="4" fillId="3" borderId="1" xfId="0" applyNumberFormat="1" applyFont="1" applyFill="1" applyBorder="1" applyAlignment="1" applyProtection="1"/>
    <xf numFmtId="164" fontId="5" fillId="0" borderId="1" xfId="0" applyNumberFormat="1" applyFont="1" applyFill="1" applyBorder="1" applyAlignment="1" applyProtection="1"/>
    <xf numFmtId="9" fontId="5" fillId="0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15" fontId="2" fillId="3" borderId="1" xfId="0" applyNumberFormat="1" applyFont="1" applyFill="1" applyBorder="1" applyAlignment="1" applyProtection="1"/>
    <xf numFmtId="9" fontId="2" fillId="3" borderId="1" xfId="0" applyNumberFormat="1" applyFont="1" applyFill="1" applyBorder="1" applyAlignment="1" applyProtection="1"/>
    <xf numFmtId="164" fontId="2" fillId="3" borderId="1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right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/>
    <xf numFmtId="164" fontId="4" fillId="0" borderId="9" xfId="0" applyNumberFormat="1" applyFont="1" applyFill="1" applyBorder="1" applyAlignment="1" applyProtection="1"/>
    <xf numFmtId="0" fontId="11" fillId="3" borderId="8" xfId="0" applyNumberFormat="1" applyFont="1" applyFill="1" applyBorder="1" applyAlignment="1" applyProtection="1"/>
    <xf numFmtId="164" fontId="4" fillId="3" borderId="9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164" fontId="2" fillId="0" borderId="9" xfId="0" applyNumberFormat="1" applyFont="1" applyFill="1" applyBorder="1" applyAlignment="1" applyProtection="1"/>
    <xf numFmtId="164" fontId="2" fillId="0" borderId="9" xfId="1" applyNumberFormat="1" applyFont="1" applyFill="1" applyBorder="1" applyAlignment="1" applyProtection="1"/>
    <xf numFmtId="164" fontId="2" fillId="3" borderId="9" xfId="1" applyNumberFormat="1" applyFont="1" applyFill="1" applyBorder="1" applyAlignment="1" applyProtection="1"/>
    <xf numFmtId="0" fontId="2" fillId="0" borderId="1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15" fontId="2" fillId="0" borderId="11" xfId="0" applyNumberFormat="1" applyFont="1" applyFill="1" applyBorder="1" applyAlignment="1" applyProtection="1"/>
    <xf numFmtId="164" fontId="2" fillId="0" borderId="11" xfId="0" applyNumberFormat="1" applyFont="1" applyFill="1" applyBorder="1" applyAlignment="1" applyProtection="1"/>
    <xf numFmtId="9" fontId="2" fillId="0" borderId="11" xfId="0" applyNumberFormat="1" applyFont="1" applyFill="1" applyBorder="1" applyAlignment="1" applyProtection="1"/>
    <xf numFmtId="164" fontId="2" fillId="0" borderId="12" xfId="0" applyNumberFormat="1" applyFont="1" applyFill="1" applyBorder="1" applyAlignment="1" applyProtection="1"/>
    <xf numFmtId="0" fontId="2" fillId="3" borderId="8" xfId="0" applyNumberFormat="1" applyFont="1" applyFill="1" applyBorder="1" applyAlignment="1" applyProtection="1"/>
    <xf numFmtId="164" fontId="5" fillId="0" borderId="1" xfId="1" applyNumberFormat="1" applyFont="1" applyFill="1" applyBorder="1" applyAlignment="1" applyProtection="1"/>
    <xf numFmtId="0" fontId="6" fillId="4" borderId="4" xfId="2" applyFont="1" applyFill="1" applyBorder="1" applyAlignment="1">
      <alignment horizontal="left" vertical="center" wrapText="1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</cellXfs>
  <cellStyles count="3">
    <cellStyle name="40% - Énfasis1" xfId="2" builtinId="31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714375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topLeftCell="A16" workbookViewId="0">
      <selection activeCell="E2" sqref="E2"/>
    </sheetView>
  </sheetViews>
  <sheetFormatPr baseColWidth="10" defaultRowHeight="15"/>
  <cols>
    <col min="5" max="5" width="49.85546875" bestFit="1" customWidth="1"/>
    <col min="6" max="6" width="11.42578125" customWidth="1"/>
    <col min="7" max="7" width="11.85546875" bestFit="1" customWidth="1"/>
    <col min="10" max="11" width="0" hidden="1" customWidth="1"/>
    <col min="12" max="12" width="11.85546875" bestFit="1" customWidth="1"/>
  </cols>
  <sheetData>
    <row r="1" spans="1:12" ht="86.25" customHeight="1" thickTop="1">
      <c r="A1" s="42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2">
      <c r="A2" s="24" t="s">
        <v>10</v>
      </c>
      <c r="B2" s="1" t="s">
        <v>11</v>
      </c>
      <c r="C2" s="1" t="s">
        <v>12</v>
      </c>
      <c r="D2" s="1" t="s">
        <v>13</v>
      </c>
      <c r="E2" s="1" t="s">
        <v>47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19</v>
      </c>
      <c r="K2" s="1" t="s">
        <v>20</v>
      </c>
      <c r="L2" s="25" t="s">
        <v>18</v>
      </c>
    </row>
    <row r="3" spans="1:12">
      <c r="A3" s="26" t="s">
        <v>21</v>
      </c>
      <c r="B3" s="10">
        <v>1260</v>
      </c>
      <c r="C3" s="11">
        <v>43376</v>
      </c>
      <c r="D3" s="11">
        <v>43376</v>
      </c>
      <c r="E3" s="10" t="s">
        <v>0</v>
      </c>
      <c r="F3" s="10" t="s">
        <v>1</v>
      </c>
      <c r="G3" s="12">
        <v>4716.6899999999996</v>
      </c>
      <c r="H3" s="10"/>
      <c r="I3" s="12">
        <v>359.42</v>
      </c>
      <c r="J3" s="10">
        <v>0</v>
      </c>
      <c r="K3" s="10">
        <v>0</v>
      </c>
      <c r="L3" s="27">
        <v>5076.1099999999997</v>
      </c>
    </row>
    <row r="4" spans="1:12">
      <c r="A4" s="28"/>
      <c r="B4" s="13"/>
      <c r="C4" s="14"/>
      <c r="D4" s="14"/>
      <c r="E4" s="13"/>
      <c r="F4" s="13"/>
      <c r="G4" s="16">
        <v>3585.55</v>
      </c>
      <c r="H4" s="17">
        <v>0.1</v>
      </c>
      <c r="I4" s="16">
        <f>G4*H4</f>
        <v>358.55500000000006</v>
      </c>
      <c r="J4" s="10"/>
      <c r="K4" s="10"/>
      <c r="L4" s="29"/>
    </row>
    <row r="5" spans="1:12">
      <c r="A5" s="28"/>
      <c r="B5" s="13"/>
      <c r="C5" s="14"/>
      <c r="D5" s="14"/>
      <c r="E5" s="13"/>
      <c r="F5" s="13"/>
      <c r="G5" s="16">
        <v>4.1100000000000003</v>
      </c>
      <c r="H5" s="17">
        <v>0.21</v>
      </c>
      <c r="I5" s="16">
        <f>G5*H5</f>
        <v>0.86310000000000009</v>
      </c>
      <c r="J5" s="10"/>
      <c r="K5" s="10"/>
      <c r="L5" s="29"/>
    </row>
    <row r="6" spans="1:12">
      <c r="A6" s="28"/>
      <c r="B6" s="13"/>
      <c r="C6" s="14"/>
      <c r="D6" s="14"/>
      <c r="E6" s="13"/>
      <c r="F6" s="23" t="s">
        <v>45</v>
      </c>
      <c r="G6" s="16">
        <v>1127.03</v>
      </c>
      <c r="H6" s="13"/>
      <c r="I6" s="15"/>
      <c r="J6" s="10"/>
      <c r="K6" s="10"/>
      <c r="L6" s="29"/>
    </row>
    <row r="7" spans="1:12">
      <c r="A7" s="30" t="s">
        <v>22</v>
      </c>
      <c r="B7" s="2">
        <v>1272</v>
      </c>
      <c r="C7" s="3">
        <v>43378</v>
      </c>
      <c r="D7" s="3">
        <v>43378</v>
      </c>
      <c r="E7" s="2" t="s">
        <v>2</v>
      </c>
      <c r="F7" s="2" t="s">
        <v>3</v>
      </c>
      <c r="G7" s="6">
        <f>3328.25/1.21</f>
        <v>2750.6198347107438</v>
      </c>
      <c r="H7" s="4">
        <v>0.21</v>
      </c>
      <c r="I7" s="6">
        <f>G7*H7</f>
        <v>577.63016528925618</v>
      </c>
      <c r="J7" s="2">
        <v>0</v>
      </c>
      <c r="K7" s="2">
        <v>0</v>
      </c>
      <c r="L7" s="31">
        <f>G7+I7</f>
        <v>3328.25</v>
      </c>
    </row>
    <row r="8" spans="1:12">
      <c r="A8" s="30" t="s">
        <v>23</v>
      </c>
      <c r="B8" s="2">
        <v>1392</v>
      </c>
      <c r="C8" s="3">
        <v>43404</v>
      </c>
      <c r="D8" s="3">
        <v>43404</v>
      </c>
      <c r="E8" s="2" t="s">
        <v>4</v>
      </c>
      <c r="F8" s="2" t="s">
        <v>5</v>
      </c>
      <c r="G8" s="6">
        <v>4041.66</v>
      </c>
      <c r="H8" s="2" t="s">
        <v>43</v>
      </c>
      <c r="I8" s="6">
        <v>0</v>
      </c>
      <c r="J8" s="2">
        <v>0</v>
      </c>
      <c r="K8" s="2">
        <v>0</v>
      </c>
      <c r="L8" s="31">
        <v>4041.66</v>
      </c>
    </row>
    <row r="9" spans="1:12">
      <c r="A9" s="30" t="s">
        <v>24</v>
      </c>
      <c r="B9" s="2">
        <v>1400</v>
      </c>
      <c r="C9" s="3">
        <v>43404</v>
      </c>
      <c r="D9" s="3">
        <v>43404</v>
      </c>
      <c r="E9" s="2" t="s">
        <v>6</v>
      </c>
      <c r="F9" s="2" t="s">
        <v>7</v>
      </c>
      <c r="G9" s="6">
        <f>14610.56/1.21</f>
        <v>12074.842975206611</v>
      </c>
      <c r="H9" s="4">
        <v>0.21</v>
      </c>
      <c r="I9" s="6">
        <f>G9*H9</f>
        <v>2535.7170247933882</v>
      </c>
      <c r="J9" s="2">
        <v>0</v>
      </c>
      <c r="K9" s="2">
        <v>0</v>
      </c>
      <c r="L9" s="31">
        <f>G9+I9</f>
        <v>14610.56</v>
      </c>
    </row>
    <row r="10" spans="1:12">
      <c r="A10" s="30" t="s">
        <v>25</v>
      </c>
      <c r="B10" s="2">
        <v>1466</v>
      </c>
      <c r="C10" s="3">
        <v>43404</v>
      </c>
      <c r="D10" s="3">
        <v>43404</v>
      </c>
      <c r="E10" s="2" t="s">
        <v>8</v>
      </c>
      <c r="F10" s="2" t="s">
        <v>9</v>
      </c>
      <c r="G10" s="6">
        <f>38445.25/1.1</f>
        <v>34950.227272727272</v>
      </c>
      <c r="H10" s="4">
        <v>0.1</v>
      </c>
      <c r="I10" s="6">
        <f>G10*H10</f>
        <v>3495.0227272727275</v>
      </c>
      <c r="J10" s="2">
        <v>0</v>
      </c>
      <c r="K10" s="2">
        <v>0</v>
      </c>
      <c r="L10" s="31">
        <f>G10+I10</f>
        <v>38445.25</v>
      </c>
    </row>
    <row r="11" spans="1:12">
      <c r="A11" s="30" t="s">
        <v>26</v>
      </c>
      <c r="B11" s="2">
        <v>1464</v>
      </c>
      <c r="C11" s="3">
        <v>43404</v>
      </c>
      <c r="D11" s="3">
        <v>43404</v>
      </c>
      <c r="E11" s="2" t="s">
        <v>8</v>
      </c>
      <c r="F11" s="2" t="s">
        <v>9</v>
      </c>
      <c r="G11" s="6">
        <v>8684.8799999999992</v>
      </c>
      <c r="H11" s="4">
        <v>0.1</v>
      </c>
      <c r="I11" s="6">
        <f>G11*H11</f>
        <v>868.48799999999994</v>
      </c>
      <c r="J11" s="2">
        <v>0</v>
      </c>
      <c r="K11" s="2">
        <v>0</v>
      </c>
      <c r="L11" s="31">
        <f>G11+I11</f>
        <v>9553.3679999999986</v>
      </c>
    </row>
    <row r="12" spans="1:12">
      <c r="A12" s="30" t="s">
        <v>27</v>
      </c>
      <c r="B12" s="2">
        <v>1526</v>
      </c>
      <c r="C12" s="3">
        <v>43417</v>
      </c>
      <c r="D12" s="3">
        <v>43417</v>
      </c>
      <c r="E12" s="2" t="s">
        <v>2</v>
      </c>
      <c r="F12" s="2" t="s">
        <v>3</v>
      </c>
      <c r="G12" s="6">
        <f>3189.89/1.21</f>
        <v>2636.272727272727</v>
      </c>
      <c r="H12" s="4">
        <v>0.21</v>
      </c>
      <c r="I12" s="6">
        <f>G12*H12</f>
        <v>553.61727272727262</v>
      </c>
      <c r="J12" s="2">
        <v>0</v>
      </c>
      <c r="K12" s="2">
        <v>0</v>
      </c>
      <c r="L12" s="31">
        <f>G12+I12</f>
        <v>3189.8899999999994</v>
      </c>
    </row>
    <row r="13" spans="1:12">
      <c r="A13" s="30" t="s">
        <v>28</v>
      </c>
      <c r="B13" s="2">
        <v>1559</v>
      </c>
      <c r="C13" s="3">
        <v>43433</v>
      </c>
      <c r="D13" s="3">
        <v>43433</v>
      </c>
      <c r="E13" s="2" t="s">
        <v>29</v>
      </c>
      <c r="F13" s="2" t="s">
        <v>30</v>
      </c>
      <c r="G13" s="7">
        <v>9291.91</v>
      </c>
      <c r="H13" s="4"/>
      <c r="I13" s="6">
        <v>1909.09</v>
      </c>
      <c r="J13" s="2">
        <v>0</v>
      </c>
      <c r="K13" s="2">
        <v>0</v>
      </c>
      <c r="L13" s="32">
        <v>11200</v>
      </c>
    </row>
    <row r="14" spans="1:12">
      <c r="A14" s="40"/>
      <c r="B14" s="18"/>
      <c r="C14" s="19"/>
      <c r="D14" s="19"/>
      <c r="E14" s="18"/>
      <c r="F14" s="18"/>
      <c r="G14" s="7">
        <v>9091.91</v>
      </c>
      <c r="H14" s="17">
        <v>0.21</v>
      </c>
      <c r="I14" s="16">
        <v>1909.09</v>
      </c>
      <c r="J14" s="2"/>
      <c r="K14" s="2"/>
      <c r="L14" s="33"/>
    </row>
    <row r="15" spans="1:12">
      <c r="A15" s="40"/>
      <c r="B15" s="18"/>
      <c r="C15" s="19"/>
      <c r="D15" s="19"/>
      <c r="E15" s="18"/>
      <c r="F15" s="22" t="s">
        <v>46</v>
      </c>
      <c r="G15" s="41">
        <v>200</v>
      </c>
      <c r="H15" s="20"/>
      <c r="I15" s="21"/>
      <c r="J15" s="18"/>
      <c r="K15" s="18"/>
      <c r="L15" s="33"/>
    </row>
    <row r="16" spans="1:12">
      <c r="A16" s="30" t="s">
        <v>31</v>
      </c>
      <c r="B16" s="2">
        <v>1547</v>
      </c>
      <c r="C16" s="3">
        <v>43434</v>
      </c>
      <c r="D16" s="3">
        <v>43434</v>
      </c>
      <c r="E16" s="2" t="s">
        <v>4</v>
      </c>
      <c r="F16" s="2" t="s">
        <v>5</v>
      </c>
      <c r="G16" s="6">
        <v>4041.66</v>
      </c>
      <c r="H16" s="2" t="s">
        <v>43</v>
      </c>
      <c r="I16" s="6">
        <v>0</v>
      </c>
      <c r="J16" s="2">
        <v>0</v>
      </c>
      <c r="K16" s="2">
        <v>0</v>
      </c>
      <c r="L16" s="31">
        <v>4041.66</v>
      </c>
    </row>
    <row r="17" spans="1:12">
      <c r="A17" s="30" t="s">
        <v>32</v>
      </c>
      <c r="B17" s="2">
        <v>1553</v>
      </c>
      <c r="C17" s="3">
        <v>43434</v>
      </c>
      <c r="D17" s="3">
        <v>43434</v>
      </c>
      <c r="E17" s="2" t="s">
        <v>6</v>
      </c>
      <c r="F17" s="2" t="s">
        <v>7</v>
      </c>
      <c r="G17" s="6">
        <f>14146.07/1.21</f>
        <v>11690.96694214876</v>
      </c>
      <c r="H17" s="4">
        <v>0.21</v>
      </c>
      <c r="I17" s="6">
        <f>G17*H17</f>
        <v>2455.1030578512396</v>
      </c>
      <c r="J17" s="2">
        <v>0</v>
      </c>
      <c r="K17" s="2">
        <v>0</v>
      </c>
      <c r="L17" s="31">
        <f>G17+I17</f>
        <v>14146.07</v>
      </c>
    </row>
    <row r="18" spans="1:12">
      <c r="A18" s="30" t="s">
        <v>33</v>
      </c>
      <c r="B18" s="2">
        <v>1631</v>
      </c>
      <c r="C18" s="3">
        <v>43434</v>
      </c>
      <c r="D18" s="3">
        <v>43434</v>
      </c>
      <c r="E18" s="2" t="s">
        <v>8</v>
      </c>
      <c r="F18" s="2" t="s">
        <v>9</v>
      </c>
      <c r="G18" s="6">
        <f>37311.38/1.1</f>
        <v>33919.436363636356</v>
      </c>
      <c r="H18" s="4">
        <v>0.1</v>
      </c>
      <c r="I18" s="6">
        <f>G18*H18</f>
        <v>3391.943636363636</v>
      </c>
      <c r="J18" s="2">
        <v>0</v>
      </c>
      <c r="K18" s="2">
        <v>0</v>
      </c>
      <c r="L18" s="31">
        <f>G18+I18</f>
        <v>37311.37999999999</v>
      </c>
    </row>
    <row r="19" spans="1:12">
      <c r="A19" s="30" t="s">
        <v>34</v>
      </c>
      <c r="B19" s="2">
        <v>1632</v>
      </c>
      <c r="C19" s="3">
        <v>43434</v>
      </c>
      <c r="D19" s="3">
        <v>43434</v>
      </c>
      <c r="E19" s="2" t="s">
        <v>8</v>
      </c>
      <c r="F19" s="2" t="s">
        <v>9</v>
      </c>
      <c r="G19" s="6">
        <v>8889.9</v>
      </c>
      <c r="H19" s="4">
        <v>0.1</v>
      </c>
      <c r="I19" s="6">
        <f>G19*H19</f>
        <v>888.99</v>
      </c>
      <c r="J19" s="2">
        <v>0</v>
      </c>
      <c r="K19" s="2">
        <v>0</v>
      </c>
      <c r="L19" s="31">
        <f>G19+I19</f>
        <v>9778.89</v>
      </c>
    </row>
    <row r="20" spans="1:12">
      <c r="A20" s="30" t="s">
        <v>35</v>
      </c>
      <c r="B20" s="2">
        <v>1685</v>
      </c>
      <c r="C20" s="3">
        <v>43446</v>
      </c>
      <c r="D20" s="3">
        <v>43446</v>
      </c>
      <c r="E20" s="2" t="s">
        <v>2</v>
      </c>
      <c r="F20" s="2" t="s">
        <v>3</v>
      </c>
      <c r="G20" s="6">
        <f>3041.26/1.21</f>
        <v>2513.4380165289258</v>
      </c>
      <c r="H20" s="5">
        <v>0.21</v>
      </c>
      <c r="I20" s="6">
        <f>G20*H20</f>
        <v>527.82198347107442</v>
      </c>
      <c r="J20" s="5">
        <v>0</v>
      </c>
      <c r="K20" s="5">
        <v>0</v>
      </c>
      <c r="L20" s="31">
        <f>G20+I20</f>
        <v>3041.26</v>
      </c>
    </row>
    <row r="21" spans="1:12">
      <c r="A21" s="30" t="s">
        <v>36</v>
      </c>
      <c r="B21" s="2">
        <v>1695</v>
      </c>
      <c r="C21" s="3">
        <v>43455</v>
      </c>
      <c r="D21" s="3">
        <v>43455</v>
      </c>
      <c r="E21" s="2" t="s">
        <v>37</v>
      </c>
      <c r="F21" s="2" t="s">
        <v>38</v>
      </c>
      <c r="G21" s="7">
        <f>7925.5/1.21</f>
        <v>6550</v>
      </c>
      <c r="H21" s="5">
        <v>0.21</v>
      </c>
      <c r="I21" s="6">
        <f>G21*H21</f>
        <v>1375.5</v>
      </c>
      <c r="J21" s="2">
        <v>0</v>
      </c>
      <c r="K21" s="2">
        <v>0</v>
      </c>
      <c r="L21" s="31">
        <f>G21+I21</f>
        <v>7925.5</v>
      </c>
    </row>
    <row r="22" spans="1:12">
      <c r="A22" s="30" t="s">
        <v>39</v>
      </c>
      <c r="B22" s="2">
        <v>1721</v>
      </c>
      <c r="C22" s="3">
        <v>43465</v>
      </c>
      <c r="D22" s="3">
        <v>43465</v>
      </c>
      <c r="E22" s="2" t="s">
        <v>4</v>
      </c>
      <c r="F22" s="2" t="s">
        <v>5</v>
      </c>
      <c r="G22" s="6">
        <v>4041.66</v>
      </c>
      <c r="H22" s="2" t="s">
        <v>43</v>
      </c>
      <c r="I22" s="6">
        <v>0</v>
      </c>
      <c r="J22" s="2">
        <v>0</v>
      </c>
      <c r="K22" s="2">
        <v>0</v>
      </c>
      <c r="L22" s="31">
        <v>4041.66</v>
      </c>
    </row>
    <row r="23" spans="1:12">
      <c r="A23" s="30" t="s">
        <v>40</v>
      </c>
      <c r="B23" s="2">
        <v>1697</v>
      </c>
      <c r="C23" s="3">
        <v>43465</v>
      </c>
      <c r="D23" s="3">
        <v>43465</v>
      </c>
      <c r="E23" s="2" t="s">
        <v>6</v>
      </c>
      <c r="F23" s="2" t="s">
        <v>7</v>
      </c>
      <c r="G23" s="6">
        <f>14728.16/1.21</f>
        <v>12172.03305785124</v>
      </c>
      <c r="H23" s="4">
        <v>0.21</v>
      </c>
      <c r="I23" s="6">
        <f>G23*H23</f>
        <v>2556.1269421487605</v>
      </c>
      <c r="J23" s="2">
        <v>0</v>
      </c>
      <c r="K23" s="2">
        <v>0</v>
      </c>
      <c r="L23" s="31">
        <f>G23+I23</f>
        <v>14728.16</v>
      </c>
    </row>
    <row r="24" spans="1:12">
      <c r="A24" s="30" t="s">
        <v>41</v>
      </c>
      <c r="B24" s="2">
        <v>1736</v>
      </c>
      <c r="C24" s="3">
        <v>43465</v>
      </c>
      <c r="D24" s="3">
        <v>43465</v>
      </c>
      <c r="E24" s="2" t="s">
        <v>8</v>
      </c>
      <c r="F24" s="2" t="s">
        <v>9</v>
      </c>
      <c r="G24" s="6">
        <f>37994.21/1.1</f>
        <v>34540.190909090903</v>
      </c>
      <c r="H24" s="4">
        <v>0.1</v>
      </c>
      <c r="I24" s="6">
        <f>G24*H24</f>
        <v>3454.0190909090907</v>
      </c>
      <c r="J24" s="2">
        <v>0</v>
      </c>
      <c r="K24" s="2">
        <v>0</v>
      </c>
      <c r="L24" s="31">
        <f>G24+I24</f>
        <v>37994.209999999992</v>
      </c>
    </row>
    <row r="25" spans="1:12" ht="15.75" thickBot="1">
      <c r="A25" s="34" t="s">
        <v>42</v>
      </c>
      <c r="B25" s="35">
        <v>1735</v>
      </c>
      <c r="C25" s="36">
        <v>43465</v>
      </c>
      <c r="D25" s="36">
        <v>43465</v>
      </c>
      <c r="E25" s="35" t="s">
        <v>8</v>
      </c>
      <c r="F25" s="35" t="s">
        <v>9</v>
      </c>
      <c r="G25" s="37">
        <v>9448.02</v>
      </c>
      <c r="H25" s="38">
        <v>0.1</v>
      </c>
      <c r="I25" s="37">
        <f>G25*H25</f>
        <v>944.80200000000013</v>
      </c>
      <c r="J25" s="35">
        <v>0</v>
      </c>
      <c r="K25" s="35">
        <v>0</v>
      </c>
      <c r="L25" s="39">
        <f>G25+I25</f>
        <v>10392.822</v>
      </c>
    </row>
    <row r="26" spans="1:12" ht="15.75" thickTop="1">
      <c r="G26" s="8"/>
      <c r="I26" s="9"/>
      <c r="L26" s="8"/>
    </row>
  </sheetData>
  <autoFilter ref="A2:L2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cuarto trimestre</vt:lpstr>
      <vt:lpstr>'cuarto trimestre'!Área_de_impresión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Empredinser SLU</dc:creator>
  <cp:lastModifiedBy>anamartinez</cp:lastModifiedBy>
  <cp:lastPrinted>2019-04-11T09:17:04Z</cp:lastPrinted>
  <dcterms:created xsi:type="dcterms:W3CDTF">2019-02-14T12:43:58Z</dcterms:created>
  <dcterms:modified xsi:type="dcterms:W3CDTF">2019-04-11T09:40:41Z</dcterms:modified>
</cp:coreProperties>
</file>