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OS PARA CONTRATACION\2020\"/>
    </mc:Choice>
  </mc:AlternateContent>
  <bookViews>
    <workbookView xWindow="-15" yWindow="3705" windowWidth="15420" windowHeight="3765" firstSheet="7" activeTab="8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PRIMER TRIMESTRE 2020" sheetId="7" r:id="rId6"/>
    <sheet name="SEGUNDO TRIMESTRE 2020" sheetId="8" r:id="rId7"/>
    <sheet name="TERCER TRIMESTRE 2020" sheetId="9" r:id="rId8"/>
    <sheet name="CUARTO TRIMESTRE 2020" sheetId="10" r:id="rId9"/>
    <sheet name="Hoja3" sheetId="3" r:id="rId10"/>
  </sheets>
  <externalReferences>
    <externalReference r:id="rId11"/>
  </externalReferences>
  <definedNames>
    <definedName name="_xlnm._FilterDatabase" localSheetId="1" hidden="1">'cuarto trimestre'!$A$2:$L$2</definedName>
    <definedName name="_xlnm._FilterDatabase" localSheetId="8" hidden="1">'CUARTO TRIMESTRE 2020'!$A$2:$L$18</definedName>
    <definedName name="_xlnm._FilterDatabase" localSheetId="2" hidden="1">'PRIMER TRIMESTRE 2019'!$A$2:$L$20</definedName>
    <definedName name="_xlnm._FilterDatabase" localSheetId="5" hidden="1">'PRIMER TRIMESTRE 2020'!$A$2:$L$18</definedName>
    <definedName name="_xlnm._FilterDatabase" localSheetId="3" hidden="1">'SEGUNDO TRIMESTRE 2019'!$A$2:$L$19</definedName>
    <definedName name="_xlnm._FilterDatabase" localSheetId="6" hidden="1">'SEGUNDO TRIMESTRE 2020'!$A$2:$L$18</definedName>
    <definedName name="_xlnm._FilterDatabase" localSheetId="4" hidden="1">'TERCER TRIMESTRE 2019'!$A$2:$L$18</definedName>
    <definedName name="_xlnm._FilterDatabase" localSheetId="7" hidden="1">'TERCER TRIMESTRE 2020'!$A$2:$L$18</definedName>
    <definedName name="_xlnm.Print_Area" localSheetId="1">'cuarto trimestre'!$A$1:$L$25</definedName>
    <definedName name="_xlnm.Print_Area" localSheetId="8">'CUARTO TRIMESTRE 2020'!$A$1:$L$24</definedName>
    <definedName name="_xlnm.Print_Area" localSheetId="2">'PRIMER TRIMESTRE 2019'!$A$1:$L$26</definedName>
    <definedName name="_xlnm.Print_Area" localSheetId="5">'PRIMER TRIMESTRE 2020'!$A$1:$L$24</definedName>
    <definedName name="_xlnm.Print_Area" localSheetId="3">'SEGUNDO TRIMESTRE 2019'!$A$1:$L$25</definedName>
    <definedName name="_xlnm.Print_Area" localSheetId="6">'SEGUNDO TRIMESTRE 2020'!$A$1:$L$24</definedName>
    <definedName name="_xlnm.Print_Area" localSheetId="4">'TERCER TRIMESTRE 2019'!$A$1:$L$24</definedName>
    <definedName name="_xlnm.Print_Area" localSheetId="7">'TERCER TRIMESTRE 2020'!$A$1:$L$24</definedName>
  </definedNames>
  <calcPr calcId="152511"/>
</workbook>
</file>

<file path=xl/calcChain.xml><?xml version="1.0" encoding="utf-8"?>
<calcChain xmlns="http://schemas.openxmlformats.org/spreadsheetml/2006/main">
  <c r="G4" i="10" l="1"/>
  <c r="I4" i="10" s="1"/>
  <c r="M4" i="10" s="1"/>
  <c r="G5" i="10"/>
  <c r="G6" i="10"/>
  <c r="I6" i="10" s="1"/>
  <c r="M6" i="10" s="1"/>
  <c r="G7" i="10"/>
  <c r="G8" i="10"/>
  <c r="I8" i="10" s="1"/>
  <c r="G9" i="10"/>
  <c r="I9" i="10" s="1"/>
  <c r="G10" i="10"/>
  <c r="I10" i="10" s="1"/>
  <c r="G11" i="10"/>
  <c r="G12" i="10"/>
  <c r="G13" i="10"/>
  <c r="G14" i="10"/>
  <c r="I14" i="10" s="1"/>
  <c r="M14" i="10" s="1"/>
  <c r="G15" i="10"/>
  <c r="I15" i="10" s="1"/>
  <c r="M15" i="10" s="1"/>
  <c r="G16" i="10"/>
  <c r="I16" i="10" s="1"/>
  <c r="M16" i="10" s="1"/>
  <c r="G17" i="10"/>
  <c r="I17" i="10" s="1"/>
  <c r="M17" i="10" s="1"/>
  <c r="G18" i="10"/>
  <c r="I18" i="10" s="1"/>
  <c r="M18" i="10" s="1"/>
  <c r="G19" i="10"/>
  <c r="G20" i="10"/>
  <c r="I20" i="10" s="1"/>
  <c r="G21" i="10"/>
  <c r="I21" i="10" s="1"/>
  <c r="G22" i="10"/>
  <c r="G23" i="10"/>
  <c r="G24" i="10"/>
  <c r="I24" i="10" s="1"/>
  <c r="M24" i="10" s="1"/>
  <c r="I5" i="10"/>
  <c r="M5" i="10" s="1"/>
  <c r="I7" i="10"/>
  <c r="M7" i="10" s="1"/>
  <c r="I11" i="10"/>
  <c r="M11" i="10" s="1"/>
  <c r="I12" i="10"/>
  <c r="M12" i="10" s="1"/>
  <c r="I13" i="10"/>
  <c r="M13" i="10" s="1"/>
  <c r="I19" i="10"/>
  <c r="M19" i="10" s="1"/>
  <c r="I23" i="10"/>
  <c r="M23" i="10" s="1"/>
  <c r="M3" i="10"/>
  <c r="I3" i="10"/>
  <c r="G3" i="10"/>
  <c r="M10" i="10" l="1"/>
  <c r="I22" i="10"/>
  <c r="M22" i="10" s="1"/>
  <c r="M9" i="10"/>
  <c r="M21" i="10"/>
  <c r="M20" i="10"/>
  <c r="M8" i="10"/>
  <c r="L25" i="10"/>
  <c r="K25" i="10"/>
  <c r="J25" i="10"/>
  <c r="I25" i="10" l="1"/>
  <c r="G25" i="10"/>
  <c r="L26" i="10" s="1"/>
  <c r="M26" i="10" s="1"/>
  <c r="G9" i="9"/>
  <c r="I9" i="9" s="1"/>
  <c r="G10" i="9"/>
  <c r="I10" i="9" s="1"/>
  <c r="I15" i="9"/>
  <c r="G6" i="9"/>
  <c r="I6" i="9" s="1"/>
  <c r="G7" i="9"/>
  <c r="I7" i="9" s="1"/>
  <c r="G8" i="9"/>
  <c r="I8" i="9" s="1"/>
  <c r="G15" i="9"/>
  <c r="G14" i="9"/>
  <c r="I14" i="9" s="1"/>
  <c r="M25" i="10" l="1"/>
  <c r="G3" i="9"/>
  <c r="G5" i="9" l="1"/>
  <c r="I5" i="9" s="1"/>
  <c r="G4" i="9"/>
  <c r="I4" i="9" s="1"/>
  <c r="G13" i="9"/>
  <c r="I13" i="9" s="1"/>
  <c r="I3" i="9"/>
  <c r="I12" i="9"/>
  <c r="I11" i="9"/>
  <c r="L25" i="9" l="1"/>
  <c r="K25" i="9"/>
  <c r="J25" i="9"/>
  <c r="G25" i="9"/>
  <c r="I25" i="9" l="1"/>
  <c r="L26" i="9" s="1"/>
  <c r="G11" i="8"/>
  <c r="J25" i="8" l="1"/>
  <c r="K25" i="8"/>
  <c r="L25" i="8"/>
  <c r="G12" i="8"/>
  <c r="I12" i="8" s="1"/>
  <c r="G10" i="8"/>
  <c r="I10" i="8" s="1"/>
  <c r="G13" i="8"/>
  <c r="I13" i="8" s="1"/>
  <c r="G9" i="8"/>
  <c r="I9" i="8" s="1"/>
  <c r="G8" i="8"/>
  <c r="I11" i="8" l="1"/>
  <c r="I8" i="8"/>
  <c r="G5" i="8" l="1"/>
  <c r="I5" i="8" s="1"/>
  <c r="G7" i="8"/>
  <c r="I7" i="8" s="1"/>
  <c r="G6" i="8"/>
  <c r="I6" i="8" s="1"/>
  <c r="G4" i="8"/>
  <c r="I4" i="8" s="1"/>
  <c r="G3" i="8"/>
  <c r="I3" i="8" l="1"/>
  <c r="I25" i="8" s="1"/>
  <c r="G25" i="8"/>
  <c r="G15" i="7"/>
  <c r="G13" i="7"/>
  <c r="G12" i="7"/>
  <c r="L26" i="8" l="1"/>
  <c r="I15" i="7"/>
  <c r="G11" i="7"/>
  <c r="I11" i="7" s="1"/>
  <c r="G14" i="7"/>
  <c r="G10" i="7"/>
  <c r="I10" i="7" s="1"/>
  <c r="I14" i="7" l="1"/>
  <c r="I13" i="7"/>
  <c r="I12" i="7"/>
  <c r="G9" i="7"/>
  <c r="I9" i="7" s="1"/>
  <c r="G3" i="7" l="1"/>
  <c r="G8" i="7"/>
  <c r="I8" i="7" s="1"/>
  <c r="G7" i="7"/>
  <c r="I7" i="7" s="1"/>
  <c r="G6" i="7"/>
  <c r="I6" i="7" s="1"/>
  <c r="G5" i="7"/>
  <c r="I5" i="7" s="1"/>
  <c r="G4" i="7" l="1"/>
  <c r="I4" i="7" s="1"/>
  <c r="L11" i="5" l="1"/>
  <c r="L10" i="5"/>
  <c r="L3" i="5" l="1"/>
  <c r="G18" i="4"/>
  <c r="L4" i="4"/>
  <c r="L16" i="4"/>
  <c r="L10" i="4"/>
  <c r="L13" i="4"/>
  <c r="L6" i="4"/>
  <c r="L3" i="4"/>
  <c r="I18" i="4" l="1"/>
  <c r="L18" i="4" s="1"/>
  <c r="A5" i="4"/>
  <c r="B5" i="4"/>
  <c r="C5" i="4"/>
  <c r="D5" i="4"/>
  <c r="E5" i="4"/>
  <c r="F5" i="4"/>
  <c r="J5" i="4"/>
  <c r="K5" i="4"/>
  <c r="L5" i="4"/>
  <c r="A6" i="4"/>
  <c r="B6" i="4"/>
  <c r="C6" i="4"/>
  <c r="D6" i="4"/>
  <c r="E6" i="4"/>
  <c r="F6" i="4"/>
  <c r="J6" i="4"/>
  <c r="K6" i="4"/>
  <c r="A7" i="4"/>
  <c r="B7" i="4"/>
  <c r="C7" i="4"/>
  <c r="D7" i="4"/>
  <c r="E7" i="4"/>
  <c r="F7" i="4"/>
  <c r="J7" i="4"/>
  <c r="K7" i="4"/>
  <c r="A8" i="4"/>
  <c r="B8" i="4"/>
  <c r="C8" i="4"/>
  <c r="D8" i="4"/>
  <c r="E8" i="4"/>
  <c r="F8" i="4"/>
  <c r="J8" i="4"/>
  <c r="K8" i="4"/>
  <c r="L8" i="4"/>
  <c r="A9" i="4"/>
  <c r="B9" i="4"/>
  <c r="C9" i="4"/>
  <c r="D9" i="4"/>
  <c r="E9" i="4"/>
  <c r="F9" i="4"/>
  <c r="J9" i="4"/>
  <c r="K9" i="4"/>
  <c r="L9" i="4"/>
  <c r="A10" i="4"/>
  <c r="B10" i="4"/>
  <c r="C10" i="4"/>
  <c r="D10" i="4"/>
  <c r="E10" i="4"/>
  <c r="F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J12" i="4"/>
  <c r="K12" i="4"/>
  <c r="L12" i="4"/>
  <c r="A13" i="4"/>
  <c r="B13" i="4"/>
  <c r="C13" i="4"/>
  <c r="D13" i="4"/>
  <c r="E13" i="4"/>
  <c r="F13" i="4"/>
  <c r="J13" i="4"/>
  <c r="K13" i="4"/>
  <c r="A14" i="4"/>
  <c r="B14" i="4"/>
  <c r="C14" i="4"/>
  <c r="D14" i="4"/>
  <c r="E14" i="4"/>
  <c r="F14" i="4"/>
  <c r="J14" i="4"/>
  <c r="K14" i="4"/>
  <c r="L14" i="4"/>
  <c r="A15" i="4"/>
  <c r="B15" i="4"/>
  <c r="C15" i="4"/>
  <c r="D15" i="4"/>
  <c r="E15" i="4"/>
  <c r="F15" i="4"/>
  <c r="J15" i="4"/>
  <c r="K15" i="4"/>
  <c r="L15" i="4"/>
  <c r="A16" i="4"/>
  <c r="B16" i="4"/>
  <c r="C16" i="4"/>
  <c r="D16" i="4"/>
  <c r="E16" i="4"/>
  <c r="F16" i="4"/>
  <c r="J16" i="4"/>
  <c r="K16" i="4"/>
  <c r="A17" i="4"/>
  <c r="B17" i="4"/>
  <c r="C17" i="4"/>
  <c r="D17" i="4"/>
  <c r="E17" i="4"/>
  <c r="F17" i="4"/>
  <c r="J17" i="4"/>
  <c r="K17" i="4"/>
  <c r="L17" i="4"/>
  <c r="A18" i="4"/>
  <c r="B18" i="4"/>
  <c r="C18" i="4"/>
  <c r="D18" i="4"/>
  <c r="E18" i="4"/>
  <c r="F18" i="4"/>
  <c r="J18" i="4"/>
  <c r="K18" i="4"/>
  <c r="A19" i="4"/>
  <c r="B19" i="4"/>
  <c r="C19" i="4"/>
  <c r="D19" i="4"/>
  <c r="E19" i="4"/>
  <c r="F19" i="4"/>
  <c r="J19" i="4"/>
  <c r="K19" i="4"/>
  <c r="L19" i="4"/>
  <c r="A20" i="4"/>
  <c r="B20" i="4"/>
  <c r="C20" i="4"/>
  <c r="D20" i="4"/>
  <c r="E20" i="4"/>
  <c r="F20" i="4"/>
  <c r="J20" i="4"/>
  <c r="K20" i="4"/>
  <c r="L20" i="4"/>
  <c r="B3" i="4"/>
  <c r="C3" i="4"/>
  <c r="D3" i="4"/>
  <c r="E3" i="4"/>
  <c r="F3" i="4"/>
  <c r="J3" i="4"/>
  <c r="K3" i="4"/>
  <c r="A3" i="4"/>
  <c r="I5" i="2"/>
  <c r="I4" i="2"/>
  <c r="I5" i="1"/>
  <c r="I4" i="1"/>
  <c r="G21" i="2"/>
  <c r="I21" i="2" s="1"/>
  <c r="I11" i="2"/>
  <c r="L11" i="2" s="1"/>
  <c r="I19" i="2"/>
  <c r="L19" i="2" s="1"/>
  <c r="I25" i="2"/>
  <c r="L25" i="2" s="1"/>
  <c r="G12" i="2"/>
  <c r="I12" i="2" s="1"/>
  <c r="L12" i="2" s="1"/>
  <c r="G24" i="2"/>
  <c r="I24" i="2" s="1"/>
  <c r="G18" i="2"/>
  <c r="G10" i="2"/>
  <c r="I10" i="2" s="1"/>
  <c r="G23" i="2"/>
  <c r="I23" i="2" s="1"/>
  <c r="L23" i="2" s="1"/>
  <c r="G20" i="2"/>
  <c r="G17" i="2"/>
  <c r="I17" i="2" s="1"/>
  <c r="L17" i="2" s="1"/>
  <c r="G9" i="2"/>
  <c r="I9" i="2" s="1"/>
  <c r="L9" i="2" s="1"/>
  <c r="G7" i="2"/>
  <c r="I7" i="2" s="1"/>
  <c r="I14" i="1"/>
  <c r="J14" i="1" s="1"/>
  <c r="I7" i="1"/>
  <c r="I17" i="1"/>
  <c r="J17" i="1" s="1"/>
  <c r="I13" i="1"/>
  <c r="J13" i="1" s="1"/>
  <c r="I9" i="1"/>
  <c r="J9" i="1" s="1"/>
  <c r="I19" i="1"/>
  <c r="J19" i="1" s="1"/>
  <c r="I20" i="2" l="1"/>
  <c r="L20" i="2" s="1"/>
  <c r="L7" i="2"/>
  <c r="L24" i="2"/>
  <c r="L21" i="2"/>
  <c r="I18" i="2"/>
  <c r="L18" i="2" s="1"/>
  <c r="L10" i="2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<sst xmlns="http://schemas.openxmlformats.org/spreadsheetml/2006/main" count="547" uniqueCount="220">
  <si>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</si>
  <si>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</si>
  <si>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</si>
  <si>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</si>
  <si>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</si>
  <si>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</si>
  <si>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</si>
  <si>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</si>
  <si>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</si>
  <si>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</si>
  <si>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</si>
  <si>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</si>
  <si>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</si>
  <si>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</si>
  <si>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</si>
  <si>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</si>
  <si>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</si>
  <si>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</si>
  <si>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</si>
  <si>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</si>
  <si>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</si>
  <si>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</si>
  <si>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</si>
  <si>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</si>
  <si>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</si>
  <si>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</si>
  <si>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</si>
  <si>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</si>
  <si>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</si>
  <si>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</si>
  <si>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</si>
  <si>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</si>
  <si>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</si>
  <si>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</si>
  <si>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</si>
  <si>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</si>
  <si>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</si>
  <si>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</si>
  <si>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</si>
  <si>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</si>
  <si>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</si>
  <si>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</si>
  <si>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</si>
  <si>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</si>
  <si>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</si>
  <si>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</si>
  <si>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</si>
  <si>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</si>
  <si>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</si>
  <si>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</si>
  <si>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</si>
  <si>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</si>
  <si>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</si>
  <si>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</si>
  <si>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</si>
  <si>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</si>
  <si>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</si>
  <si>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</si>
  <si>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</si>
  <si>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</si>
  <si>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</si>
  <si>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</si>
  <si>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</si>
  <si>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</si>
  <si>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</si>
  <si>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</si>
  <si>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</si>
  <si>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</si>
  <si>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</si>
  <si>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</si>
  <si>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</si>
  <si>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</si>
  <si>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</si>
  <si>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</si>
  <si>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</si>
  <si>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</si>
  <si>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</si>
  <si>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</si>
  <si>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</si>
  <si>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</si>
  <si>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</si>
  <si>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</si>
  <si>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</si>
  <si>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</si>
  <si>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</si>
  <si>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</si>
  <si>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</si>
  <si>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</si>
  <si>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</si>
  <si>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</si>
  <si>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</si>
  <si>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</si>
  <si>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</si>
  <si>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</si>
  <si>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</si>
  <si>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</si>
  <si>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recibo 8176100437</t>
  </si>
  <si>
    <t>Mapfre España, Cía. de Seguros y Reaseguros, S.A.        SEGURO DE RESPONSABILIDAD CIVIL</t>
  </si>
  <si>
    <t>3120000002555</t>
  </si>
  <si>
    <t>EDP Comercializadora, S.A.U</t>
  </si>
  <si>
    <t>A28141935</t>
  </si>
  <si>
    <t>A95000295</t>
  </si>
  <si>
    <t>Proveedor/acreedor</t>
  </si>
  <si>
    <t>512220010005</t>
  </si>
  <si>
    <t>31/01/2020</t>
  </si>
  <si>
    <t>12/02/2020</t>
  </si>
  <si>
    <t>RI 19011232</t>
  </si>
  <si>
    <t>RI 19011233</t>
  </si>
  <si>
    <t>31200000017165</t>
  </si>
  <si>
    <t>512220020058</t>
  </si>
  <si>
    <t>RI 19015440</t>
  </si>
  <si>
    <t>RI 19015439</t>
  </si>
  <si>
    <t>31200000029393</t>
  </si>
  <si>
    <t>512220030108</t>
  </si>
  <si>
    <t>RI 19017880</t>
  </si>
  <si>
    <t>RI 19017881</t>
  </si>
  <si>
    <t>31200000036959</t>
  </si>
  <si>
    <t>512220040246</t>
  </si>
  <si>
    <t>512220040245</t>
  </si>
  <si>
    <t>RI 19018906</t>
  </si>
  <si>
    <t>RI 19018905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</si>
  <si>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SEGUNDO</t>
    </r>
    <r>
      <rPr>
        <b/>
        <sz val="14"/>
        <color rgb="FF008000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>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</si>
  <si>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512220050276</t>
  </si>
  <si>
    <t>512220060327</t>
  </si>
  <si>
    <t>RI 19019766</t>
  </si>
  <si>
    <t>RI 19019767</t>
  </si>
  <si>
    <t>RI 19020824</t>
  </si>
  <si>
    <t>RI 19020823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</si>
  <si>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rgb="FF008000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>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</si>
  <si>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512220070375</t>
  </si>
  <si>
    <t>RI 19022115</t>
  </si>
  <si>
    <t>RI 19022114</t>
  </si>
  <si>
    <t>39/2020</t>
  </si>
  <si>
    <t>40/2020</t>
  </si>
  <si>
    <t>20f07385</t>
  </si>
  <si>
    <t>31/07/2020</t>
  </si>
  <si>
    <t>07/08/2020</t>
  </si>
  <si>
    <t>Quintial obras y servicios, S.L.</t>
  </si>
  <si>
    <t>Comercial Anievas,S.L.</t>
  </si>
  <si>
    <t>B39301239</t>
  </si>
  <si>
    <t>B39529151</t>
  </si>
  <si>
    <t>512220080424</t>
  </si>
  <si>
    <t>RI 19022853</t>
  </si>
  <si>
    <t>RI 19022854</t>
  </si>
  <si>
    <t>RL 19002628</t>
  </si>
  <si>
    <t>512220090475</t>
  </si>
  <si>
    <t>RI 19024098</t>
  </si>
  <si>
    <t>RI 19024097</t>
  </si>
  <si>
    <t>000513</t>
  </si>
  <si>
    <t>000515</t>
  </si>
  <si>
    <t>000561</t>
  </si>
  <si>
    <t>011</t>
  </si>
  <si>
    <t>20169</t>
  </si>
  <si>
    <t>28</t>
  </si>
  <si>
    <t>31200000127928</t>
  </si>
  <si>
    <t>RI 20001757</t>
  </si>
  <si>
    <t>RI 20001758</t>
  </si>
  <si>
    <t>RI 20003010</t>
  </si>
  <si>
    <t>RI 20003011</t>
  </si>
  <si>
    <t>RI 20005342</t>
  </si>
  <si>
    <t>RI 20005343</t>
  </si>
  <si>
    <t>28/2020</t>
  </si>
  <si>
    <t>34/2020</t>
  </si>
  <si>
    <t>134/2020</t>
  </si>
  <si>
    <t>1492</t>
  </si>
  <si>
    <t>96167654</t>
  </si>
  <si>
    <t>512220100531</t>
  </si>
  <si>
    <t>512220110579</t>
  </si>
  <si>
    <t>512220120640</t>
  </si>
  <si>
    <t>215/20</t>
  </si>
  <si>
    <t>73731</t>
  </si>
  <si>
    <t>73636</t>
  </si>
  <si>
    <t>74060</t>
  </si>
  <si>
    <t>74471</t>
  </si>
  <si>
    <t>74875</t>
  </si>
  <si>
    <t>74472</t>
  </si>
  <si>
    <t>74107</t>
  </si>
  <si>
    <t>74000</t>
  </si>
  <si>
    <t>73999</t>
  </si>
  <si>
    <t>74176</t>
  </si>
  <si>
    <t>74175</t>
  </si>
  <si>
    <t>74593</t>
  </si>
  <si>
    <t>74594</t>
  </si>
  <si>
    <t>74470</t>
  </si>
  <si>
    <t>74682</t>
  </si>
  <si>
    <t>74587</t>
  </si>
  <si>
    <t>74508</t>
  </si>
  <si>
    <t>74245</t>
  </si>
  <si>
    <t>73900</t>
  </si>
  <si>
    <t>74169</t>
  </si>
  <si>
    <t>74584</t>
  </si>
  <si>
    <t>74588</t>
  </si>
  <si>
    <t>01/10/2020</t>
  </si>
  <si>
    <t>04/11/2020</t>
  </si>
  <si>
    <t>23/12/2020</t>
  </si>
  <si>
    <t>30/12/2020</t>
  </si>
  <si>
    <t>22/12/2020</t>
  </si>
  <si>
    <t>11/11/2020</t>
  </si>
  <si>
    <t>30/10/2020</t>
  </si>
  <si>
    <t>30/11/2020</t>
  </si>
  <si>
    <t>31/12/2020</t>
  </si>
  <si>
    <t>26/12/2020</t>
  </si>
  <si>
    <t>29/12/2020</t>
  </si>
  <si>
    <t>25/11/2020</t>
  </si>
  <si>
    <t>31/10/2020</t>
  </si>
  <si>
    <t>24/12/2020</t>
  </si>
  <si>
    <t>Berasategui Landa, Jose Antonio</t>
  </si>
  <si>
    <t>Cruz Fernández, Juan Pedro</t>
  </si>
  <si>
    <t>Del Pozo Barquinero, Juan Antonio</t>
  </si>
  <si>
    <t>EDP Clientes, S.A.U.</t>
  </si>
  <si>
    <t>Gutiérrez Martín, Alejandro</t>
  </si>
  <si>
    <t>Regato Puente, Juan</t>
  </si>
  <si>
    <t>Viavox Interactive, S.L.</t>
  </si>
  <si>
    <t>72075955G</t>
  </si>
  <si>
    <t>B39698022</t>
  </si>
  <si>
    <t>72041712P</t>
  </si>
  <si>
    <t>13786161F</t>
  </si>
  <si>
    <t>13781991T</t>
  </si>
  <si>
    <t>A74472911</t>
  </si>
  <si>
    <t>13766402M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</si>
</sst>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rgb="FF008000"/>
      <name val="Calibri"/>
      <family val="2"/>
    </font>
    <font>
      <sz val="8"/>
      <color rgb="FF000000"/>
      <name val="Tahoma"/>
      <family val="2"/>
    </font>
    <font>
      <sz val="8"/>
      <color rgb="FF000000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theme="1"/>
      </left>
      <right style="thin">
        <color rgb="FFA0A0A0"/>
      </right>
      <top style="medium">
        <color theme="1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medium">
        <color theme="1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rgb="FFA0A0A0"/>
      </left>
      <right style="medium">
        <color theme="1"/>
      </right>
      <top style="medium">
        <color theme="1"/>
      </top>
      <bottom style="thin">
        <color rgb="FFA0A0A0"/>
      </bottom>
      <diagonal/>
    </border>
    <border>
      <left style="medium">
        <color theme="1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medium">
        <color theme="1"/>
      </right>
      <top style="thin">
        <color rgb="FFA0A0A0"/>
      </top>
      <bottom style="thin">
        <color rgb="FFA0A0A0"/>
      </bottom>
      <diagonal/>
    </border>
    <border>
      <left style="medium">
        <color theme="1"/>
      </left>
      <right style="thin">
        <color rgb="FFA0A0A0"/>
      </right>
      <top style="thin">
        <color rgb="FFA0A0A0"/>
      </top>
      <bottom style="medium">
        <color theme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rgb="FFA0A0A0"/>
      </left>
      <right style="medium">
        <color theme="1"/>
      </right>
      <top style="thin">
        <color rgb="FFA0A0A0"/>
      </top>
      <bottom style="medium">
        <color theme="1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14" fontId="6" fillId="0" borderId="1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</xf>
    <xf numFmtId="0" fontId="34" fillId="37" borderId="1" xfId="0" applyNumberFormat="1" applyFont="1" applyFill="1" applyBorder="1" applyAlignment="1" applyProtection="1">
      <alignment horizontal="left" vertical="top" wrapText="1"/>
    </xf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5" fillId="37" borderId="26" xfId="0" applyNumberFormat="1" applyFont="1" applyFill="1" applyBorder="1" applyAlignment="1" applyProtection="1">
      <alignment horizontal="left" vertical="top" wrapText="1"/>
    </xf>
    <xf numFmtId="0" fontId="35" fillId="37" borderId="26" xfId="0" applyNumberFormat="1" applyFont="1" applyFill="1" applyBorder="1" applyAlignment="1" applyProtection="1">
      <alignment horizontal="right" vertical="top" wrapText="1"/>
    </xf>
    <xf numFmtId="167" fontId="0" fillId="0" borderId="0" xfId="0" applyNumberFormat="1" applyFill="1" applyBorder="1"/>
    <xf numFmtId="0" fontId="35" fillId="37" borderId="27" xfId="0" applyNumberFormat="1" applyFont="1" applyFill="1" applyBorder="1" applyAlignment="1" applyProtection="1">
      <alignment horizontal="left" vertical="top" wrapText="1"/>
    </xf>
    <xf numFmtId="0" fontId="35" fillId="37" borderId="28" xfId="0" applyNumberFormat="1" applyFont="1" applyFill="1" applyBorder="1" applyAlignment="1" applyProtection="1">
      <alignment horizontal="right" vertical="top" wrapText="1"/>
    </xf>
    <xf numFmtId="0" fontId="35" fillId="37" borderId="28" xfId="0" applyNumberFormat="1" applyFont="1" applyFill="1" applyBorder="1" applyAlignment="1" applyProtection="1">
      <alignment horizontal="left" vertical="top" wrapText="1"/>
    </xf>
    <xf numFmtId="0" fontId="2" fillId="0" borderId="29" xfId="0" applyNumberFormat="1" applyFont="1" applyFill="1" applyBorder="1" applyAlignment="1" applyProtection="1"/>
    <xf numFmtId="167" fontId="6" fillId="0" borderId="29" xfId="0" applyNumberFormat="1" applyFont="1" applyFill="1" applyBorder="1" applyAlignment="1" applyProtection="1"/>
    <xf numFmtId="9" fontId="6" fillId="0" borderId="29" xfId="4" applyFont="1" applyFill="1" applyBorder="1" applyAlignment="1" applyProtection="1"/>
    <xf numFmtId="4" fontId="35" fillId="37" borderId="30" xfId="0" applyNumberFormat="1" applyFont="1" applyFill="1" applyBorder="1" applyAlignment="1" applyProtection="1">
      <alignment horizontal="right" vertical="top" wrapText="1"/>
    </xf>
    <xf numFmtId="0" fontId="35" fillId="37" borderId="31" xfId="0" applyNumberFormat="1" applyFont="1" applyFill="1" applyBorder="1" applyAlignment="1" applyProtection="1">
      <alignment horizontal="left" vertical="top" wrapText="1"/>
    </xf>
    <xf numFmtId="4" fontId="35" fillId="37" borderId="32" xfId="0" applyNumberFormat="1" applyFont="1" applyFill="1" applyBorder="1" applyAlignment="1" applyProtection="1">
      <alignment horizontal="right" vertical="top" wrapText="1"/>
    </xf>
    <xf numFmtId="0" fontId="35" fillId="37" borderId="33" xfId="0" applyNumberFormat="1" applyFont="1" applyFill="1" applyBorder="1" applyAlignment="1" applyProtection="1">
      <alignment horizontal="left" vertical="top" wrapText="1"/>
    </xf>
    <xf numFmtId="0" fontId="35" fillId="37" borderId="34" xfId="0" applyNumberFormat="1" applyFont="1" applyFill="1" applyBorder="1" applyAlignment="1" applyProtection="1">
      <alignment horizontal="right" vertical="top" wrapText="1"/>
    </xf>
    <xf numFmtId="0" fontId="35" fillId="37" borderId="34" xfId="0" applyNumberFormat="1" applyFont="1" applyFill="1" applyBorder="1" applyAlignment="1" applyProtection="1">
      <alignment horizontal="left" vertical="top" wrapText="1"/>
    </xf>
    <xf numFmtId="0" fontId="2" fillId="0" borderId="35" xfId="0" applyNumberFormat="1" applyFont="1" applyFill="1" applyBorder="1" applyAlignment="1" applyProtection="1"/>
    <xf numFmtId="167" fontId="6" fillId="0" borderId="35" xfId="0" applyNumberFormat="1" applyFont="1" applyFill="1" applyBorder="1" applyAlignment="1" applyProtection="1"/>
    <xf numFmtId="9" fontId="2" fillId="0" borderId="35" xfId="4" applyFont="1" applyFill="1" applyBorder="1" applyAlignment="1" applyProtection="1"/>
    <xf numFmtId="167" fontId="2" fillId="0" borderId="35" xfId="0" applyNumberFormat="1" applyFont="1" applyFill="1" applyBorder="1" applyAlignment="1" applyProtection="1"/>
    <xf numFmtId="4" fontId="35" fillId="37" borderId="36" xfId="0" applyNumberFormat="1" applyFont="1" applyFill="1" applyBorder="1" applyAlignment="1" applyProtection="1">
      <alignment horizontal="right" vertical="top" wrapText="1"/>
    </xf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aje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114300"/>
          <a:ext cx="202490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7</xdr:col>
      <xdr:colOff>543085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114300"/>
          <a:ext cx="202490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114300"/>
          <a:ext cx="202490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114300"/>
          <a:ext cx="202490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5" sqref="D5"/>
    </sheetView>
  </sheetViews>
  <sheetFormatPr baseColWidth="10" defaultRowHeight="15" x14ac:dyDescent="0.2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 x14ac:dyDescent="0.25">
      <c r="A1" s="114" t="s">
        <v>63</v>
      </c>
      <c r="B1" s="115"/>
      <c r="C1" s="115"/>
      <c r="D1" s="115"/>
      <c r="E1" s="115"/>
      <c r="F1" s="115"/>
      <c r="G1" s="115"/>
      <c r="H1" s="115"/>
      <c r="I1" s="115"/>
      <c r="J1" s="116"/>
      <c r="K1" s="37"/>
    </row>
    <row r="2" spans="1:11" s="4" customFormat="1" ht="12.75" customHeight="1" x14ac:dyDescent="0.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 x14ac:dyDescent="0.25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 x14ac:dyDescent="0.25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 x14ac:dyDescent="0.25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 x14ac:dyDescent="0.25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 x14ac:dyDescent="0.25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 x14ac:dyDescent="0.25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 x14ac:dyDescent="0.25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 x14ac:dyDescent="0.25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 x14ac:dyDescent="0.25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 x14ac:dyDescent="0.25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 x14ac:dyDescent="0.25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 x14ac:dyDescent="0.25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 x14ac:dyDescent="0.25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 x14ac:dyDescent="0.25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 x14ac:dyDescent="0.25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 x14ac:dyDescent="0.25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 x14ac:dyDescent="0.3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 x14ac:dyDescent="0.25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C8" sqref="C8"/>
    </sheetView>
  </sheetViews>
  <sheetFormatPr baseColWidth="10" defaultRowHeight="15" x14ac:dyDescent="0.2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17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x14ac:dyDescent="0.25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 x14ac:dyDescent="0.25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 x14ac:dyDescent="0.25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 x14ac:dyDescent="0.25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 x14ac:dyDescent="0.25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 x14ac:dyDescent="0.25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 x14ac:dyDescent="0.25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 x14ac:dyDescent="0.25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 x14ac:dyDescent="0.25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 x14ac:dyDescent="0.25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 x14ac:dyDescent="0.25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 x14ac:dyDescent="0.25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 x14ac:dyDescent="0.25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 x14ac:dyDescent="0.25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 x14ac:dyDescent="0.25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 x14ac:dyDescent="0.25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 x14ac:dyDescent="0.25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 x14ac:dyDescent="0.25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 x14ac:dyDescent="0.25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 x14ac:dyDescent="0.25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 x14ac:dyDescent="0.25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 x14ac:dyDescent="0.25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 x14ac:dyDescent="0.3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 x14ac:dyDescent="0.25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6" sqref="G6"/>
    </sheetView>
  </sheetViews>
  <sheetFormatPr baseColWidth="10" defaultRowHeight="15" x14ac:dyDescent="0.2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17" t="s">
        <v>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 x14ac:dyDescent="0.25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 x14ac:dyDescent="0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 x14ac:dyDescent="0.25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 x14ac:dyDescent="0.25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 x14ac:dyDescent="0.25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 x14ac:dyDescent="0.25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 x14ac:dyDescent="0.25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 x14ac:dyDescent="0.25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 x14ac:dyDescent="0.25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 x14ac:dyDescent="0.25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 x14ac:dyDescent="0.25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 x14ac:dyDescent="0.25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 x14ac:dyDescent="0.25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 x14ac:dyDescent="0.25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 x14ac:dyDescent="0.25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 x14ac:dyDescent="0.25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 x14ac:dyDescent="0.25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 x14ac:dyDescent="0.25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 x14ac:dyDescent="0.25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 x14ac:dyDescent="0.25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 x14ac:dyDescent="0.25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 x14ac:dyDescent="0.25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 x14ac:dyDescent="0.25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 x14ac:dyDescent="0.3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 x14ac:dyDescent="0.25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H7" sqref="H7"/>
    </sheetView>
  </sheetViews>
  <sheetFormatPr baseColWidth="10" defaultRowHeight="15" x14ac:dyDescent="0.2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17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 x14ac:dyDescent="0.25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 x14ac:dyDescent="0.25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 x14ac:dyDescent="0.25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 x14ac:dyDescent="0.25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 x14ac:dyDescent="0.25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 x14ac:dyDescent="0.25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 x14ac:dyDescent="0.25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 x14ac:dyDescent="0.25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 x14ac:dyDescent="0.25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 x14ac:dyDescent="0.25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 x14ac:dyDescent="0.25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 x14ac:dyDescent="0.25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 x14ac:dyDescent="0.25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 x14ac:dyDescent="0.25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 x14ac:dyDescent="0.25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 x14ac:dyDescent="0.25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x14ac:dyDescent="0.25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 x14ac:dyDescent="0.3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 x14ac:dyDescent="0.25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 x14ac:dyDescent="0.25">
      <c r="A1" s="117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 x14ac:dyDescent="0.25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 x14ac:dyDescent="0.25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 x14ac:dyDescent="0.25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 x14ac:dyDescent="0.25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 x14ac:dyDescent="0.25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 x14ac:dyDescent="0.25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 x14ac:dyDescent="0.25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 x14ac:dyDescent="0.25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 x14ac:dyDescent="0.25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 x14ac:dyDescent="0.25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 x14ac:dyDescent="0.25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 x14ac:dyDescent="0.25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E12" sqref="E12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17" t="s">
        <v>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ht="26.25" x14ac:dyDescent="0.25">
      <c r="A3" s="88" t="s">
        <v>96</v>
      </c>
      <c r="B3" s="17">
        <v>3430</v>
      </c>
      <c r="C3" s="111">
        <v>43831</v>
      </c>
      <c r="D3" s="111">
        <v>43831</v>
      </c>
      <c r="E3" s="110" t="s">
        <v>97</v>
      </c>
      <c r="F3" s="9" t="s">
        <v>100</v>
      </c>
      <c r="G3" s="92">
        <f>+L3</f>
        <v>11108.61</v>
      </c>
      <c r="H3" s="105">
        <v>0</v>
      </c>
      <c r="I3" s="92">
        <v>0</v>
      </c>
      <c r="J3" s="92"/>
      <c r="K3" s="92"/>
      <c r="L3" s="107">
        <v>11108.61</v>
      </c>
    </row>
    <row r="4" spans="1:12" s="67" customFormat="1" x14ac:dyDescent="0.25">
      <c r="A4" s="88" t="s">
        <v>98</v>
      </c>
      <c r="B4" s="17">
        <v>3535</v>
      </c>
      <c r="C4" s="111">
        <v>43840</v>
      </c>
      <c r="D4" s="111">
        <v>43840</v>
      </c>
      <c r="E4" s="9" t="s">
        <v>99</v>
      </c>
      <c r="F4" s="9" t="s">
        <v>101</v>
      </c>
      <c r="G4" s="92">
        <f>+L4/1.21</f>
        <v>5210.0082644628101</v>
      </c>
      <c r="H4" s="105">
        <v>0.21</v>
      </c>
      <c r="I4" s="92">
        <f>+G4*H4</f>
        <v>1094.1017355371901</v>
      </c>
      <c r="J4" s="92"/>
      <c r="K4" s="92"/>
      <c r="L4" s="107">
        <v>6304.11</v>
      </c>
    </row>
    <row r="5" spans="1:12" s="67" customFormat="1" x14ac:dyDescent="0.25">
      <c r="A5" s="88" t="s">
        <v>103</v>
      </c>
      <c r="B5" s="17">
        <v>3573</v>
      </c>
      <c r="C5" s="111">
        <v>43861</v>
      </c>
      <c r="D5" s="111">
        <v>43861</v>
      </c>
      <c r="E5" s="9" t="s">
        <v>10</v>
      </c>
      <c r="F5" s="9" t="s">
        <v>11</v>
      </c>
      <c r="G5" s="92">
        <f>+L5/1.21</f>
        <v>12094.280991735537</v>
      </c>
      <c r="H5" s="105">
        <v>0.21</v>
      </c>
      <c r="I5" s="92">
        <f>+G5*H5</f>
        <v>2539.7990082644628</v>
      </c>
      <c r="J5" s="92"/>
      <c r="K5" s="92"/>
      <c r="L5" s="107">
        <v>14634.08</v>
      </c>
    </row>
    <row r="6" spans="1:12" s="67" customFormat="1" x14ac:dyDescent="0.25">
      <c r="A6" s="88" t="s">
        <v>106</v>
      </c>
      <c r="B6" s="17">
        <v>3581</v>
      </c>
      <c r="C6" s="111" t="s">
        <v>104</v>
      </c>
      <c r="D6" s="112" t="s">
        <v>104</v>
      </c>
      <c r="E6" s="9" t="s">
        <v>13</v>
      </c>
      <c r="F6" s="9" t="s">
        <v>14</v>
      </c>
      <c r="G6" s="92">
        <f>+L6/1.1</f>
        <v>33196.172727272722</v>
      </c>
      <c r="H6" s="105">
        <v>0.1</v>
      </c>
      <c r="I6" s="92">
        <f>+G6*H6</f>
        <v>3319.6172727272724</v>
      </c>
      <c r="J6" s="92"/>
      <c r="K6" s="92"/>
      <c r="L6" s="107">
        <v>36515.79</v>
      </c>
    </row>
    <row r="7" spans="1:12" s="67" customFormat="1" x14ac:dyDescent="0.25">
      <c r="A7" s="88" t="s">
        <v>107</v>
      </c>
      <c r="B7" s="17">
        <v>3582</v>
      </c>
      <c r="C7" s="111" t="s">
        <v>104</v>
      </c>
      <c r="D7" s="112" t="s">
        <v>104</v>
      </c>
      <c r="E7" s="9" t="s">
        <v>13</v>
      </c>
      <c r="F7" s="9" t="s">
        <v>14</v>
      </c>
      <c r="G7" s="92">
        <f>+L7/1.1</f>
        <v>9168.9636363636364</v>
      </c>
      <c r="H7" s="105">
        <v>0.1</v>
      </c>
      <c r="I7" s="92">
        <f t="shared" ref="I7:I15" si="0">+G7*H7</f>
        <v>916.89636363636373</v>
      </c>
      <c r="J7" s="92"/>
      <c r="K7" s="92"/>
      <c r="L7" s="107">
        <v>10085.86</v>
      </c>
    </row>
    <row r="8" spans="1:12" s="67" customFormat="1" x14ac:dyDescent="0.25">
      <c r="A8" s="88" t="s">
        <v>108</v>
      </c>
      <c r="B8" s="17">
        <v>3694</v>
      </c>
      <c r="C8" s="111" t="s">
        <v>105</v>
      </c>
      <c r="D8" s="112" t="s">
        <v>105</v>
      </c>
      <c r="E8" s="9" t="s">
        <v>99</v>
      </c>
      <c r="F8" s="9" t="s">
        <v>101</v>
      </c>
      <c r="G8" s="92">
        <f>+L8/1.21</f>
        <v>2994.0330578512398</v>
      </c>
      <c r="H8" s="105">
        <v>0.21</v>
      </c>
      <c r="I8" s="92">
        <f t="shared" si="0"/>
        <v>628.74694214876035</v>
      </c>
      <c r="J8" s="92"/>
      <c r="K8" s="92"/>
      <c r="L8" s="107">
        <v>3622.78</v>
      </c>
    </row>
    <row r="9" spans="1:12" s="67" customFormat="1" x14ac:dyDescent="0.25">
      <c r="A9" s="88" t="s">
        <v>109</v>
      </c>
      <c r="B9" s="17">
        <v>3715</v>
      </c>
      <c r="C9" s="111">
        <v>43890</v>
      </c>
      <c r="D9" s="111">
        <v>43890</v>
      </c>
      <c r="E9" s="9" t="s">
        <v>10</v>
      </c>
      <c r="F9" s="9" t="s">
        <v>11</v>
      </c>
      <c r="G9" s="92">
        <f>+L9/1.21</f>
        <v>11307.099173553719</v>
      </c>
      <c r="H9" s="105">
        <v>0.21</v>
      </c>
      <c r="I9" s="92">
        <f t="shared" si="0"/>
        <v>2374.4908264462811</v>
      </c>
      <c r="J9" s="92"/>
      <c r="K9" s="92"/>
      <c r="L9" s="107">
        <v>13681.59</v>
      </c>
    </row>
    <row r="10" spans="1:12" s="67" customFormat="1" x14ac:dyDescent="0.25">
      <c r="A10" s="88" t="s">
        <v>110</v>
      </c>
      <c r="B10" s="17">
        <v>3724</v>
      </c>
      <c r="C10" s="111">
        <v>43890</v>
      </c>
      <c r="D10" s="111">
        <v>43890</v>
      </c>
      <c r="E10" s="9" t="s">
        <v>13</v>
      </c>
      <c r="F10" s="9" t="s">
        <v>14</v>
      </c>
      <c r="G10" s="92">
        <f>+L10/1.1</f>
        <v>8542.5090909090904</v>
      </c>
      <c r="H10" s="105">
        <v>0.1</v>
      </c>
      <c r="I10" s="92">
        <f t="shared" si="0"/>
        <v>854.25090909090909</v>
      </c>
      <c r="J10" s="92"/>
      <c r="K10" s="92"/>
      <c r="L10" s="107">
        <v>9396.76</v>
      </c>
    </row>
    <row r="11" spans="1:12" s="67" customFormat="1" x14ac:dyDescent="0.25">
      <c r="A11" s="88" t="s">
        <v>111</v>
      </c>
      <c r="B11" s="17">
        <v>3726</v>
      </c>
      <c r="C11" s="111">
        <v>43890</v>
      </c>
      <c r="D11" s="111">
        <v>43890</v>
      </c>
      <c r="E11" s="9" t="s">
        <v>13</v>
      </c>
      <c r="F11" s="9" t="s">
        <v>14</v>
      </c>
      <c r="G11" s="92">
        <f t="shared" ref="G11:G15" si="1">+L11/1.1</f>
        <v>31388</v>
      </c>
      <c r="H11" s="105">
        <v>0.1</v>
      </c>
      <c r="I11" s="92">
        <f t="shared" si="0"/>
        <v>3138.8</v>
      </c>
      <c r="J11" s="92"/>
      <c r="K11" s="92"/>
      <c r="L11" s="107">
        <v>34526.800000000003</v>
      </c>
    </row>
    <row r="12" spans="1:12" s="67" customFormat="1" x14ac:dyDescent="0.25">
      <c r="A12" s="88" t="s">
        <v>112</v>
      </c>
      <c r="B12" s="17"/>
      <c r="C12" s="111">
        <v>43907</v>
      </c>
      <c r="D12" s="111">
        <v>43907</v>
      </c>
      <c r="E12" s="9" t="s">
        <v>99</v>
      </c>
      <c r="F12" s="9" t="s">
        <v>101</v>
      </c>
      <c r="G12" s="92">
        <f>+L12/1.21</f>
        <v>2730.2727272727275</v>
      </c>
      <c r="H12" s="105">
        <v>0.21</v>
      </c>
      <c r="I12" s="92">
        <f t="shared" si="0"/>
        <v>573.35727272727274</v>
      </c>
      <c r="J12" s="92"/>
      <c r="K12" s="92"/>
      <c r="L12" s="107">
        <v>3303.63</v>
      </c>
    </row>
    <row r="13" spans="1:12" s="67" customFormat="1" x14ac:dyDescent="0.25">
      <c r="A13" s="88" t="s">
        <v>113</v>
      </c>
      <c r="B13" s="17">
        <v>3838</v>
      </c>
      <c r="C13" s="111">
        <v>43921</v>
      </c>
      <c r="D13" s="111">
        <v>43921</v>
      </c>
      <c r="E13" s="9" t="s">
        <v>10</v>
      </c>
      <c r="F13" s="9" t="s">
        <v>11</v>
      </c>
      <c r="G13" s="92">
        <f>+L13/1.21</f>
        <v>12074.842975206611</v>
      </c>
      <c r="H13" s="105">
        <v>0.21</v>
      </c>
      <c r="I13" s="92">
        <f t="shared" si="0"/>
        <v>2535.7170247933882</v>
      </c>
      <c r="J13" s="92"/>
      <c r="K13" s="92"/>
      <c r="L13" s="107">
        <v>14610.56</v>
      </c>
    </row>
    <row r="14" spans="1:12" s="67" customFormat="1" x14ac:dyDescent="0.25">
      <c r="A14" s="88" t="s">
        <v>114</v>
      </c>
      <c r="B14" s="17">
        <v>3848</v>
      </c>
      <c r="C14" s="111">
        <v>43921</v>
      </c>
      <c r="D14" s="111">
        <v>43921</v>
      </c>
      <c r="E14" s="9" t="s">
        <v>13</v>
      </c>
      <c r="F14" s="9" t="s">
        <v>14</v>
      </c>
      <c r="G14" s="92">
        <f t="shared" si="1"/>
        <v>33836.86363636364</v>
      </c>
      <c r="H14" s="105">
        <v>0.1</v>
      </c>
      <c r="I14" s="92">
        <f t="shared" si="0"/>
        <v>3383.6863636363641</v>
      </c>
      <c r="J14" s="92"/>
      <c r="K14" s="92"/>
      <c r="L14" s="107">
        <v>37220.550000000003</v>
      </c>
    </row>
    <row r="15" spans="1:12" s="67" customFormat="1" x14ac:dyDescent="0.25">
      <c r="A15" s="88" t="s">
        <v>115</v>
      </c>
      <c r="B15" s="17">
        <v>3850</v>
      </c>
      <c r="C15" s="111">
        <v>43921</v>
      </c>
      <c r="D15" s="111">
        <v>43921</v>
      </c>
      <c r="E15" s="9" t="s">
        <v>13</v>
      </c>
      <c r="F15" s="9" t="s">
        <v>14</v>
      </c>
      <c r="G15" s="92">
        <f t="shared" si="1"/>
        <v>8616.5545454545445</v>
      </c>
      <c r="H15" s="105">
        <v>0.1</v>
      </c>
      <c r="I15" s="92">
        <f t="shared" si="0"/>
        <v>861.65545454545452</v>
      </c>
      <c r="J15" s="92"/>
      <c r="K15" s="92"/>
      <c r="L15" s="107">
        <v>9478.2099999999991</v>
      </c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" zoomScale="70" zoomScaleNormal="70" workbookViewId="0">
      <selection activeCell="I13" sqref="I13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25.85546875" style="97" bestFit="1" customWidth="1"/>
    <col min="8" max="8" width="11.5703125" style="102" bestFit="1" customWidth="1"/>
    <col min="9" max="9" width="16.28515625" style="97" bestFit="1" customWidth="1"/>
    <col min="10" max="11" width="11.42578125" style="97" hidden="1" customWidth="1"/>
    <col min="12" max="12" width="15.42578125" style="97" bestFit="1" customWidth="1"/>
  </cols>
  <sheetData>
    <row r="1" spans="1:13" ht="86.25" customHeight="1" thickTop="1" x14ac:dyDescent="0.25">
      <c r="A1" s="117" t="s">
        <v>121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3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3" s="67" customFormat="1" x14ac:dyDescent="0.25">
      <c r="A3" s="88" t="s">
        <v>116</v>
      </c>
      <c r="B3" s="17">
        <v>71441</v>
      </c>
      <c r="C3" s="111">
        <v>43929</v>
      </c>
      <c r="D3" s="111">
        <v>43929</v>
      </c>
      <c r="E3" s="9" t="s">
        <v>99</v>
      </c>
      <c r="F3" s="9" t="s">
        <v>101</v>
      </c>
      <c r="G3" s="92">
        <f>+L3/1.21</f>
        <v>2547.5123966942147</v>
      </c>
      <c r="H3" s="105">
        <v>0.21</v>
      </c>
      <c r="I3" s="92">
        <f t="shared" ref="I3:I13" si="0">+G3*H3</f>
        <v>534.97760330578501</v>
      </c>
      <c r="J3" s="92"/>
      <c r="K3" s="92"/>
      <c r="L3" s="107">
        <v>3082.49</v>
      </c>
    </row>
    <row r="4" spans="1:13" s="67" customFormat="1" x14ac:dyDescent="0.25">
      <c r="A4" s="88" t="s">
        <v>117</v>
      </c>
      <c r="B4" s="17">
        <v>71436</v>
      </c>
      <c r="C4" s="111">
        <v>43951</v>
      </c>
      <c r="D4" s="111">
        <v>43951</v>
      </c>
      <c r="E4" s="9" t="s">
        <v>10</v>
      </c>
      <c r="F4" s="9" t="s">
        <v>11</v>
      </c>
      <c r="G4" s="92">
        <f>+L4/1.21</f>
        <v>3877.5537190082646</v>
      </c>
      <c r="H4" s="105">
        <v>0.21</v>
      </c>
      <c r="I4" s="92">
        <f t="shared" si="0"/>
        <v>814.28628099173557</v>
      </c>
      <c r="J4" s="92"/>
      <c r="K4" s="92"/>
      <c r="L4" s="107">
        <v>4691.84</v>
      </c>
    </row>
    <row r="5" spans="1:13" s="67" customFormat="1" x14ac:dyDescent="0.25">
      <c r="A5" s="88" t="s">
        <v>118</v>
      </c>
      <c r="B5" s="17">
        <v>71435</v>
      </c>
      <c r="C5" s="111">
        <v>43951</v>
      </c>
      <c r="D5" s="111">
        <v>43951</v>
      </c>
      <c r="E5" s="9" t="s">
        <v>10</v>
      </c>
      <c r="F5" s="9" t="s">
        <v>11</v>
      </c>
      <c r="G5" s="92">
        <f>+L5/1.21</f>
        <v>7813.4214876033056</v>
      </c>
      <c r="H5" s="105">
        <v>0.21</v>
      </c>
      <c r="I5" s="92">
        <f t="shared" si="0"/>
        <v>1640.8185123966941</v>
      </c>
      <c r="J5" s="92"/>
      <c r="K5" s="92"/>
      <c r="L5" s="107">
        <v>9454.24</v>
      </c>
    </row>
    <row r="6" spans="1:13" s="67" customFormat="1" x14ac:dyDescent="0.25">
      <c r="A6" s="88" t="s">
        <v>119</v>
      </c>
      <c r="B6" s="17">
        <v>71453</v>
      </c>
      <c r="C6" s="111">
        <v>43951</v>
      </c>
      <c r="D6" s="111">
        <v>43951</v>
      </c>
      <c r="E6" s="9" t="s">
        <v>13</v>
      </c>
      <c r="F6" s="9" t="s">
        <v>14</v>
      </c>
      <c r="G6" s="92">
        <f>+L6/1.1</f>
        <v>6594.8090909090906</v>
      </c>
      <c r="H6" s="105">
        <v>0.1</v>
      </c>
      <c r="I6" s="92">
        <f t="shared" si="0"/>
        <v>659.48090909090911</v>
      </c>
      <c r="J6" s="92"/>
      <c r="K6" s="92"/>
      <c r="L6" s="107">
        <v>7254.29</v>
      </c>
    </row>
    <row r="7" spans="1:13" s="67" customFormat="1" x14ac:dyDescent="0.25">
      <c r="A7" s="88" t="s">
        <v>120</v>
      </c>
      <c r="B7" s="17">
        <v>71451</v>
      </c>
      <c r="C7" s="111">
        <v>43951</v>
      </c>
      <c r="D7" s="111">
        <v>43951</v>
      </c>
      <c r="E7" s="9" t="s">
        <v>13</v>
      </c>
      <c r="F7" s="9" t="s">
        <v>14</v>
      </c>
      <c r="G7" s="92">
        <f>+L7/1.1</f>
        <v>36049.390909090907</v>
      </c>
      <c r="H7" s="105">
        <v>0.1</v>
      </c>
      <c r="I7" s="92">
        <f t="shared" si="0"/>
        <v>3604.9390909090907</v>
      </c>
      <c r="J7" s="92"/>
      <c r="K7" s="92"/>
      <c r="L7" s="107">
        <v>39654.33</v>
      </c>
    </row>
    <row r="8" spans="1:13" s="67" customFormat="1" x14ac:dyDescent="0.25">
      <c r="A8" s="88" t="s">
        <v>122</v>
      </c>
      <c r="B8" s="17">
        <v>71641</v>
      </c>
      <c r="C8" s="111">
        <v>43982</v>
      </c>
      <c r="D8" s="111">
        <v>43982</v>
      </c>
      <c r="E8" s="9" t="s">
        <v>10</v>
      </c>
      <c r="F8" s="9" t="s">
        <v>11</v>
      </c>
      <c r="G8" s="92">
        <f>+L8/1.21</f>
        <v>12133.157024793389</v>
      </c>
      <c r="H8" s="105">
        <v>0.21</v>
      </c>
      <c r="I8" s="92">
        <f t="shared" si="0"/>
        <v>2547.9629752066116</v>
      </c>
      <c r="J8" s="92"/>
      <c r="K8" s="92"/>
      <c r="L8" s="107">
        <v>14681.12</v>
      </c>
      <c r="M8" s="94"/>
    </row>
    <row r="9" spans="1:13" s="67" customFormat="1" x14ac:dyDescent="0.25">
      <c r="A9" s="88" t="s">
        <v>124</v>
      </c>
      <c r="B9" s="17">
        <v>71699</v>
      </c>
      <c r="C9" s="111">
        <v>43982</v>
      </c>
      <c r="D9" s="111">
        <v>43982</v>
      </c>
      <c r="E9" s="9" t="s">
        <v>13</v>
      </c>
      <c r="F9" s="9" t="s">
        <v>14</v>
      </c>
      <c r="G9" s="92">
        <f>+L9/(1+H9)</f>
        <v>37530.072727272724</v>
      </c>
      <c r="H9" s="105">
        <v>0.1</v>
      </c>
      <c r="I9" s="92">
        <f t="shared" si="0"/>
        <v>3753.0072727272727</v>
      </c>
      <c r="J9" s="92"/>
      <c r="K9" s="92"/>
      <c r="L9" s="107">
        <v>41283.08</v>
      </c>
      <c r="M9" s="94"/>
    </row>
    <row r="10" spans="1:13" s="67" customFormat="1" x14ac:dyDescent="0.25">
      <c r="A10" s="88" t="s">
        <v>125</v>
      </c>
      <c r="B10" s="17">
        <v>71700</v>
      </c>
      <c r="C10" s="111">
        <v>43982</v>
      </c>
      <c r="D10" s="111">
        <v>43982</v>
      </c>
      <c r="E10" s="9" t="s">
        <v>13</v>
      </c>
      <c r="F10" s="9" t="s">
        <v>14</v>
      </c>
      <c r="G10" s="92">
        <f>+L10/(1+H10)</f>
        <v>6406.8909090909083</v>
      </c>
      <c r="H10" s="105">
        <v>0.1</v>
      </c>
      <c r="I10" s="92">
        <f t="shared" si="0"/>
        <v>640.68909090909085</v>
      </c>
      <c r="J10" s="92"/>
      <c r="K10" s="92"/>
      <c r="L10" s="107">
        <v>7047.58</v>
      </c>
    </row>
    <row r="11" spans="1:13" s="67" customFormat="1" x14ac:dyDescent="0.25">
      <c r="A11" s="88" t="s">
        <v>123</v>
      </c>
      <c r="B11" s="17">
        <v>72473</v>
      </c>
      <c r="C11" s="111">
        <v>44012</v>
      </c>
      <c r="D11" s="111">
        <v>44012</v>
      </c>
      <c r="E11" s="9" t="s">
        <v>10</v>
      </c>
      <c r="F11" s="9" t="s">
        <v>11</v>
      </c>
      <c r="G11" s="92">
        <f>+L11/(1+H11)</f>
        <v>11690.96694214876</v>
      </c>
      <c r="H11" s="105">
        <v>0.21</v>
      </c>
      <c r="I11" s="92">
        <f t="shared" si="0"/>
        <v>2455.1030578512396</v>
      </c>
      <c r="J11" s="92"/>
      <c r="K11" s="92"/>
      <c r="L11" s="107">
        <v>14146.07</v>
      </c>
    </row>
    <row r="12" spans="1:13" s="67" customFormat="1" x14ac:dyDescent="0.25">
      <c r="A12" s="88" t="s">
        <v>127</v>
      </c>
      <c r="B12" s="17">
        <v>72492</v>
      </c>
      <c r="C12" s="111">
        <v>44012</v>
      </c>
      <c r="D12" s="111">
        <v>44012</v>
      </c>
      <c r="E12" s="9" t="s">
        <v>13</v>
      </c>
      <c r="F12" s="9" t="s">
        <v>14</v>
      </c>
      <c r="G12" s="92">
        <f>+L12/(1+H12)</f>
        <v>36015.209090909091</v>
      </c>
      <c r="H12" s="105">
        <v>0.1</v>
      </c>
      <c r="I12" s="92">
        <f t="shared" si="0"/>
        <v>3601.5209090909093</v>
      </c>
      <c r="J12" s="92"/>
      <c r="K12" s="92"/>
      <c r="L12" s="107">
        <v>39616.730000000003</v>
      </c>
    </row>
    <row r="13" spans="1:13" s="67" customFormat="1" x14ac:dyDescent="0.25">
      <c r="A13" s="88" t="s">
        <v>126</v>
      </c>
      <c r="B13" s="17">
        <v>72494</v>
      </c>
      <c r="C13" s="111">
        <v>44012</v>
      </c>
      <c r="D13" s="111">
        <v>44012</v>
      </c>
      <c r="E13" s="9" t="s">
        <v>13</v>
      </c>
      <c r="F13" s="9" t="s">
        <v>14</v>
      </c>
      <c r="G13" s="92">
        <f>+L13/(1+H13)</f>
        <v>5131.1999999999989</v>
      </c>
      <c r="H13" s="105">
        <v>0.1</v>
      </c>
      <c r="I13" s="92">
        <f t="shared" si="0"/>
        <v>513.11999999999989</v>
      </c>
      <c r="J13" s="92"/>
      <c r="K13" s="92"/>
      <c r="L13" s="107">
        <v>5644.32</v>
      </c>
    </row>
    <row r="14" spans="1:13" s="67" customFormat="1" x14ac:dyDescent="0.25">
      <c r="A14" s="88"/>
      <c r="B14" s="17"/>
      <c r="C14" s="111"/>
      <c r="D14" s="111"/>
      <c r="E14" s="9"/>
      <c r="F14" s="9"/>
      <c r="G14" s="92"/>
      <c r="H14" s="105"/>
      <c r="I14" s="92"/>
      <c r="J14" s="92"/>
      <c r="K14" s="92"/>
      <c r="L14" s="107"/>
    </row>
    <row r="15" spans="1:13" s="67" customFormat="1" x14ac:dyDescent="0.25">
      <c r="A15" s="88"/>
      <c r="B15" s="17"/>
      <c r="C15" s="111"/>
      <c r="D15" s="111"/>
      <c r="E15" s="9"/>
      <c r="F15" s="9"/>
      <c r="G15" s="92"/>
      <c r="H15" s="105"/>
      <c r="I15" s="92"/>
      <c r="J15" s="92"/>
      <c r="K15" s="92"/>
      <c r="L15" s="107"/>
    </row>
    <row r="16" spans="1:13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G25" s="97">
        <f>SUM(G3:G24)</f>
        <v>165790.18429752067</v>
      </c>
      <c r="H25" s="97"/>
      <c r="I25" s="97">
        <f t="shared" ref="I25" si="1">SUM(I3:I24)</f>
        <v>20765.905702479336</v>
      </c>
      <c r="J25" s="97">
        <f t="shared" ref="J25" si="2">SUM(J3:J24)</f>
        <v>0</v>
      </c>
      <c r="K25" s="97">
        <f t="shared" ref="K25" si="3">SUM(K3:K24)</f>
        <v>0</v>
      </c>
      <c r="L25" s="97">
        <f t="shared" ref="L25" si="4">SUM(L3:L24)</f>
        <v>186556.09000000003</v>
      </c>
    </row>
    <row r="26" spans="1:12" x14ac:dyDescent="0.25">
      <c r="L26" s="97">
        <f>+L25-I25-G25</f>
        <v>0</v>
      </c>
    </row>
  </sheetData>
  <autoFilter ref="A2:L18">
    <sortState ref="A3:L18">
      <sortCondition ref="C2:C18"/>
    </sortState>
  </autoFilter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A11 A8 A3:A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C1" zoomScale="85" zoomScaleNormal="85" workbookViewId="0">
      <selection activeCell="F11" sqref="F11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12" ht="86.25" customHeight="1" thickTop="1" x14ac:dyDescent="0.25">
      <c r="A1" s="117" t="s">
        <v>128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134</v>
      </c>
      <c r="B3" s="17">
        <v>72959</v>
      </c>
      <c r="C3" s="111" t="s">
        <v>135</v>
      </c>
      <c r="D3" s="111" t="s">
        <v>135</v>
      </c>
      <c r="E3" s="113" t="s">
        <v>138</v>
      </c>
      <c r="F3" s="9" t="s">
        <v>140</v>
      </c>
      <c r="G3" s="92">
        <f>+L3</f>
        <v>6186.04</v>
      </c>
      <c r="H3" s="105">
        <v>0</v>
      </c>
      <c r="I3" s="92">
        <f>+G3*H3</f>
        <v>0</v>
      </c>
      <c r="J3" s="92"/>
      <c r="K3" s="92"/>
      <c r="L3" s="107">
        <v>6186.04</v>
      </c>
    </row>
    <row r="4" spans="1:12" s="67" customFormat="1" x14ac:dyDescent="0.25">
      <c r="A4" s="88" t="s">
        <v>130</v>
      </c>
      <c r="B4" s="17">
        <v>72737</v>
      </c>
      <c r="C4" s="111" t="s">
        <v>135</v>
      </c>
      <c r="D4" s="111" t="s">
        <v>135</v>
      </c>
      <c r="E4" s="113" t="s">
        <v>13</v>
      </c>
      <c r="F4" s="9" t="s">
        <v>14</v>
      </c>
      <c r="G4" s="92">
        <f>+L4/1.1</f>
        <v>6190.4727272727268</v>
      </c>
      <c r="H4" s="105">
        <v>0.1</v>
      </c>
      <c r="I4" s="92">
        <f>+G4*H4</f>
        <v>619.04727272727268</v>
      </c>
      <c r="J4" s="92"/>
      <c r="K4" s="92"/>
      <c r="L4" s="107">
        <v>6809.52</v>
      </c>
    </row>
    <row r="5" spans="1:12" s="67" customFormat="1" x14ac:dyDescent="0.25">
      <c r="A5" s="88" t="s">
        <v>131</v>
      </c>
      <c r="B5" s="17">
        <v>72765</v>
      </c>
      <c r="C5" s="111" t="s">
        <v>135</v>
      </c>
      <c r="D5" s="111" t="s">
        <v>135</v>
      </c>
      <c r="E5" s="113" t="s">
        <v>13</v>
      </c>
      <c r="F5" s="9" t="s">
        <v>14</v>
      </c>
      <c r="G5" s="92">
        <f>+L5/1.1</f>
        <v>36974.80909090909</v>
      </c>
      <c r="H5" s="105">
        <v>0.1</v>
      </c>
      <c r="I5" s="92">
        <f>+G5*H5</f>
        <v>3697.4809090909093</v>
      </c>
      <c r="J5" s="92"/>
      <c r="K5" s="92"/>
      <c r="L5" s="107">
        <v>40672.29</v>
      </c>
    </row>
    <row r="6" spans="1:12" s="67" customFormat="1" x14ac:dyDescent="0.25">
      <c r="A6" s="88" t="s">
        <v>142</v>
      </c>
      <c r="B6" s="17">
        <v>73464</v>
      </c>
      <c r="C6" s="111">
        <v>44074</v>
      </c>
      <c r="D6" s="111">
        <v>44074</v>
      </c>
      <c r="E6" s="113" t="s">
        <v>13</v>
      </c>
      <c r="F6" s="9" t="s">
        <v>14</v>
      </c>
      <c r="G6" s="92">
        <f>+L6/(1+H6)</f>
        <v>37396.25454545454</v>
      </c>
      <c r="H6" s="105">
        <v>0.1</v>
      </c>
      <c r="I6" s="92">
        <f>+G6*H6</f>
        <v>3739.625454545454</v>
      </c>
      <c r="J6" s="92"/>
      <c r="K6" s="92"/>
      <c r="L6" s="107">
        <v>41135.879999999997</v>
      </c>
    </row>
    <row r="7" spans="1:12" s="67" customFormat="1" x14ac:dyDescent="0.25">
      <c r="A7" s="88" t="s">
        <v>143</v>
      </c>
      <c r="B7" s="17">
        <v>73465</v>
      </c>
      <c r="C7" s="111">
        <v>44074</v>
      </c>
      <c r="D7" s="111">
        <v>44074</v>
      </c>
      <c r="E7" s="113" t="s">
        <v>13</v>
      </c>
      <c r="F7" s="9" t="s">
        <v>14</v>
      </c>
      <c r="G7" s="92">
        <f>+L7/(1+H7)</f>
        <v>7061.8090909090897</v>
      </c>
      <c r="H7" s="105">
        <v>0.1</v>
      </c>
      <c r="I7" s="92">
        <f>+G7*H7</f>
        <v>706.18090909090904</v>
      </c>
      <c r="J7" s="92"/>
      <c r="K7" s="92"/>
      <c r="L7" s="107">
        <v>7767.99</v>
      </c>
    </row>
    <row r="8" spans="1:12" s="67" customFormat="1" x14ac:dyDescent="0.25">
      <c r="A8" s="88" t="s">
        <v>144</v>
      </c>
      <c r="B8" s="17">
        <v>73536</v>
      </c>
      <c r="C8" s="111">
        <v>44074</v>
      </c>
      <c r="D8" s="111">
        <v>44074</v>
      </c>
      <c r="E8" s="113" t="s">
        <v>13</v>
      </c>
      <c r="F8" s="9" t="s">
        <v>14</v>
      </c>
      <c r="G8" s="92">
        <f>+L8/(1+H8)</f>
        <v>8992.4181818181805</v>
      </c>
      <c r="H8" s="105">
        <v>0.1</v>
      </c>
      <c r="I8" s="92">
        <f>+G8*H8</f>
        <v>899.24181818181808</v>
      </c>
      <c r="J8" s="92"/>
      <c r="K8" s="92"/>
      <c r="L8" s="107">
        <v>9891.66</v>
      </c>
    </row>
    <row r="9" spans="1:12" s="67" customFormat="1" x14ac:dyDescent="0.25">
      <c r="A9" s="88" t="s">
        <v>146</v>
      </c>
      <c r="B9" s="17">
        <v>73666</v>
      </c>
      <c r="C9" s="111">
        <v>44104</v>
      </c>
      <c r="D9" s="111">
        <v>44104</v>
      </c>
      <c r="E9" s="113" t="s">
        <v>13</v>
      </c>
      <c r="F9" s="9" t="s">
        <v>14</v>
      </c>
      <c r="G9" s="92">
        <f>+L9/(1+H9)</f>
        <v>7619.9181818181814</v>
      </c>
      <c r="H9" s="105">
        <v>0.1</v>
      </c>
      <c r="I9" s="92">
        <f>+G9*H9</f>
        <v>761.99181818181819</v>
      </c>
      <c r="J9" s="92"/>
      <c r="K9" s="92"/>
      <c r="L9" s="107">
        <v>8381.91</v>
      </c>
    </row>
    <row r="10" spans="1:12" s="67" customFormat="1" x14ac:dyDescent="0.25">
      <c r="A10" s="88" t="s">
        <v>147</v>
      </c>
      <c r="B10" s="17">
        <v>73667</v>
      </c>
      <c r="C10" s="111">
        <v>44104</v>
      </c>
      <c r="D10" s="111">
        <v>44104</v>
      </c>
      <c r="E10" s="113" t="s">
        <v>13</v>
      </c>
      <c r="F10" s="9" t="s">
        <v>14</v>
      </c>
      <c r="G10" s="92">
        <f>+L10/(1+H10)</f>
        <v>36584.709090909091</v>
      </c>
      <c r="H10" s="105">
        <v>0.1</v>
      </c>
      <c r="I10" s="92">
        <f>+G10*H10</f>
        <v>3658.4709090909091</v>
      </c>
      <c r="J10" s="92"/>
      <c r="K10" s="92"/>
      <c r="L10" s="107">
        <v>40243.18</v>
      </c>
    </row>
    <row r="11" spans="1:12" s="67" customFormat="1" x14ac:dyDescent="0.25">
      <c r="A11" s="88" t="s">
        <v>132</v>
      </c>
      <c r="B11" s="17">
        <v>72957</v>
      </c>
      <c r="C11" s="111" t="s">
        <v>136</v>
      </c>
      <c r="D11" s="111" t="s">
        <v>136</v>
      </c>
      <c r="E11" s="113" t="s">
        <v>137</v>
      </c>
      <c r="F11" s="9" t="s">
        <v>139</v>
      </c>
      <c r="G11" s="92">
        <v>9900</v>
      </c>
      <c r="H11" s="105">
        <v>0.1</v>
      </c>
      <c r="I11" s="92">
        <f>+G11*H11</f>
        <v>990</v>
      </c>
      <c r="J11" s="92"/>
      <c r="K11" s="92"/>
      <c r="L11" s="107">
        <v>10890</v>
      </c>
    </row>
    <row r="12" spans="1:12" s="67" customFormat="1" x14ac:dyDescent="0.25">
      <c r="A12" s="88" t="s">
        <v>133</v>
      </c>
      <c r="B12" s="17">
        <v>72958</v>
      </c>
      <c r="C12" s="111" t="s">
        <v>136</v>
      </c>
      <c r="D12" s="111" t="s">
        <v>136</v>
      </c>
      <c r="E12" s="113" t="s">
        <v>137</v>
      </c>
      <c r="F12" s="9" t="s">
        <v>139</v>
      </c>
      <c r="G12" s="92">
        <v>4850</v>
      </c>
      <c r="H12" s="105">
        <v>0.1</v>
      </c>
      <c r="I12" s="92">
        <f>+G12*H12</f>
        <v>485</v>
      </c>
      <c r="J12" s="92"/>
      <c r="K12" s="92"/>
      <c r="L12" s="107">
        <v>5335</v>
      </c>
    </row>
    <row r="13" spans="1:12" s="67" customFormat="1" x14ac:dyDescent="0.25">
      <c r="A13" s="88" t="s">
        <v>129</v>
      </c>
      <c r="B13" s="17">
        <v>72703</v>
      </c>
      <c r="C13" s="111" t="s">
        <v>135</v>
      </c>
      <c r="D13" s="111" t="s">
        <v>135</v>
      </c>
      <c r="E13" s="113" t="s">
        <v>10</v>
      </c>
      <c r="F13" s="9" t="s">
        <v>11</v>
      </c>
      <c r="G13" s="92">
        <f>+L13/1.21</f>
        <v>12074.842975206611</v>
      </c>
      <c r="H13" s="105">
        <v>0.21</v>
      </c>
      <c r="I13" s="92">
        <f>+G13*H13</f>
        <v>2535.7170247933882</v>
      </c>
      <c r="J13" s="92"/>
      <c r="K13" s="92"/>
      <c r="L13" s="107">
        <v>14610.56</v>
      </c>
    </row>
    <row r="14" spans="1:12" s="67" customFormat="1" x14ac:dyDescent="0.25">
      <c r="A14" s="88" t="s">
        <v>141</v>
      </c>
      <c r="B14" s="17">
        <v>73089</v>
      </c>
      <c r="C14" s="111">
        <v>44074</v>
      </c>
      <c r="D14" s="111">
        <v>44074</v>
      </c>
      <c r="E14" s="113" t="s">
        <v>10</v>
      </c>
      <c r="F14" s="9" t="s">
        <v>11</v>
      </c>
      <c r="G14" s="92">
        <f>+L14/(1+H14)</f>
        <v>12094.280991735537</v>
      </c>
      <c r="H14" s="105">
        <v>0.21</v>
      </c>
      <c r="I14" s="92">
        <f>+G14*H14</f>
        <v>2539.7990082644628</v>
      </c>
      <c r="J14" s="92"/>
      <c r="K14" s="92"/>
      <c r="L14" s="107">
        <v>14634.08</v>
      </c>
    </row>
    <row r="15" spans="1:12" s="67" customFormat="1" x14ac:dyDescent="0.25">
      <c r="A15" s="88" t="s">
        <v>145</v>
      </c>
      <c r="B15" s="17">
        <v>73629</v>
      </c>
      <c r="C15" s="111">
        <v>44104</v>
      </c>
      <c r="D15" s="111">
        <v>44104</v>
      </c>
      <c r="E15" s="113" t="s">
        <v>10</v>
      </c>
      <c r="F15" s="9" t="s">
        <v>11</v>
      </c>
      <c r="G15" s="92">
        <f>+L15/(1+H15)</f>
        <v>11690.96694214876</v>
      </c>
      <c r="H15" s="105">
        <v>0.21</v>
      </c>
      <c r="I15" s="92">
        <f>+G15*H15</f>
        <v>2455.1030578512396</v>
      </c>
      <c r="J15" s="92"/>
      <c r="K15" s="92"/>
      <c r="L15" s="107">
        <v>14146.07</v>
      </c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G25" s="97">
        <f>SUM(G3:G24)</f>
        <v>197616.52181818182</v>
      </c>
      <c r="H25" s="97"/>
      <c r="I25" s="97">
        <f t="shared" ref="I25:L25" si="0">SUM(I3:I24)</f>
        <v>23087.658181818177</v>
      </c>
      <c r="J25" s="97">
        <f t="shared" si="0"/>
        <v>0</v>
      </c>
      <c r="K25" s="97">
        <f t="shared" si="0"/>
        <v>0</v>
      </c>
      <c r="L25" s="97">
        <f t="shared" si="0"/>
        <v>220704.18000000002</v>
      </c>
    </row>
    <row r="26" spans="1:12" x14ac:dyDescent="0.25">
      <c r="L26" s="97">
        <f>+L25-I25-G25</f>
        <v>0</v>
      </c>
    </row>
  </sheetData>
  <autoFilter ref="A2:L18">
    <sortState ref="A3:L18">
      <sortCondition ref="E2:E18"/>
    </sortState>
  </autoFilter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selection activeCell="E13" sqref="E13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13" ht="86.25" customHeight="1" thickTop="1" x14ac:dyDescent="0.25">
      <c r="A1" s="117" t="s">
        <v>128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3" ht="15.75" thickBot="1" x14ac:dyDescent="0.3">
      <c r="A2" s="85" t="s">
        <v>24</v>
      </c>
      <c r="B2" s="4" t="s">
        <v>25</v>
      </c>
      <c r="C2" s="68" t="s">
        <v>26</v>
      </c>
      <c r="D2" s="4" t="s">
        <v>27</v>
      </c>
      <c r="E2" s="4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3" s="67" customFormat="1" x14ac:dyDescent="0.25">
      <c r="A3" s="123" t="s">
        <v>148</v>
      </c>
      <c r="B3" s="124" t="s">
        <v>170</v>
      </c>
      <c r="C3" s="125" t="s">
        <v>192</v>
      </c>
      <c r="D3" s="125" t="s">
        <v>192</v>
      </c>
      <c r="E3" s="125" t="s">
        <v>53</v>
      </c>
      <c r="F3" s="126" t="s">
        <v>54</v>
      </c>
      <c r="G3" s="127">
        <f>+L3/(1+H3)</f>
        <v>5281.5619834710742</v>
      </c>
      <c r="H3" s="128">
        <v>0.21</v>
      </c>
      <c r="I3" s="127">
        <f>+G3*H3</f>
        <v>1109.1280165289256</v>
      </c>
      <c r="J3" s="127"/>
      <c r="K3" s="127"/>
      <c r="L3" s="129">
        <v>6390.69</v>
      </c>
      <c r="M3" s="94">
        <f>+G3+I3-L3</f>
        <v>0</v>
      </c>
    </row>
    <row r="4" spans="1:13" s="67" customFormat="1" x14ac:dyDescent="0.25">
      <c r="A4" s="130" t="s">
        <v>149</v>
      </c>
      <c r="B4" s="121" t="s">
        <v>171</v>
      </c>
      <c r="C4" s="120" t="s">
        <v>192</v>
      </c>
      <c r="D4" s="120" t="s">
        <v>192</v>
      </c>
      <c r="E4" s="120" t="s">
        <v>53</v>
      </c>
      <c r="F4" s="9" t="s">
        <v>54</v>
      </c>
      <c r="G4" s="92">
        <f t="shared" ref="G4:G24" si="0">+L4/(1+H4)</f>
        <v>13400</v>
      </c>
      <c r="H4" s="105">
        <v>0.21</v>
      </c>
      <c r="I4" s="92">
        <f t="shared" ref="I4:I24" si="1">+G4*H4</f>
        <v>2814</v>
      </c>
      <c r="J4" s="92"/>
      <c r="K4" s="92"/>
      <c r="L4" s="131">
        <v>16214</v>
      </c>
      <c r="M4" s="94">
        <f t="shared" ref="M4:M26" si="2">+G4+I4-L4</f>
        <v>0</v>
      </c>
    </row>
    <row r="5" spans="1:13" s="67" customFormat="1" x14ac:dyDescent="0.25">
      <c r="A5" s="130" t="s">
        <v>150</v>
      </c>
      <c r="B5" s="121" t="s">
        <v>172</v>
      </c>
      <c r="C5" s="120" t="s">
        <v>193</v>
      </c>
      <c r="D5" s="120" t="s">
        <v>193</v>
      </c>
      <c r="E5" s="120" t="s">
        <v>53</v>
      </c>
      <c r="F5" s="9" t="s">
        <v>54</v>
      </c>
      <c r="G5" s="92">
        <f t="shared" si="0"/>
        <v>7565.9173553719011</v>
      </c>
      <c r="H5" s="105">
        <v>0.21</v>
      </c>
      <c r="I5" s="92">
        <f t="shared" si="1"/>
        <v>1588.8426446280992</v>
      </c>
      <c r="J5" s="92"/>
      <c r="K5" s="92"/>
      <c r="L5" s="131">
        <v>9154.76</v>
      </c>
      <c r="M5" s="94">
        <f t="shared" si="2"/>
        <v>0</v>
      </c>
    </row>
    <row r="6" spans="1:13" s="67" customFormat="1" x14ac:dyDescent="0.25">
      <c r="A6" s="130" t="s">
        <v>151</v>
      </c>
      <c r="B6" s="121" t="s">
        <v>173</v>
      </c>
      <c r="C6" s="120" t="s">
        <v>194</v>
      </c>
      <c r="D6" s="120" t="s">
        <v>194</v>
      </c>
      <c r="E6" s="120" t="s">
        <v>206</v>
      </c>
      <c r="F6" s="9" t="s">
        <v>217</v>
      </c>
      <c r="G6" s="92">
        <f t="shared" si="0"/>
        <v>15000</v>
      </c>
      <c r="H6" s="105">
        <v>0.21</v>
      </c>
      <c r="I6" s="92">
        <f t="shared" si="1"/>
        <v>3150</v>
      </c>
      <c r="J6" s="92"/>
      <c r="K6" s="92"/>
      <c r="L6" s="131">
        <v>18150</v>
      </c>
      <c r="M6" s="94">
        <f t="shared" si="2"/>
        <v>0</v>
      </c>
    </row>
    <row r="7" spans="1:13" s="67" customFormat="1" x14ac:dyDescent="0.25">
      <c r="A7" s="130" t="s">
        <v>152</v>
      </c>
      <c r="B7" s="121" t="s">
        <v>174</v>
      </c>
      <c r="C7" s="120" t="s">
        <v>195</v>
      </c>
      <c r="D7" s="120" t="s">
        <v>195</v>
      </c>
      <c r="E7" s="120" t="s">
        <v>207</v>
      </c>
      <c r="F7" s="9" t="s">
        <v>215</v>
      </c>
      <c r="G7" s="92">
        <f t="shared" si="0"/>
        <v>12485.314049586777</v>
      </c>
      <c r="H7" s="105">
        <v>0.21</v>
      </c>
      <c r="I7" s="92">
        <f t="shared" si="1"/>
        <v>2621.9159504132231</v>
      </c>
      <c r="J7" s="92"/>
      <c r="K7" s="92"/>
      <c r="L7" s="131">
        <v>15107.23</v>
      </c>
      <c r="M7" s="94">
        <f t="shared" si="2"/>
        <v>0</v>
      </c>
    </row>
    <row r="8" spans="1:13" s="67" customFormat="1" x14ac:dyDescent="0.25">
      <c r="A8" s="130" t="s">
        <v>153</v>
      </c>
      <c r="B8" s="121" t="s">
        <v>175</v>
      </c>
      <c r="C8" s="120" t="s">
        <v>196</v>
      </c>
      <c r="D8" s="120" t="s">
        <v>196</v>
      </c>
      <c r="E8" s="120" t="s">
        <v>208</v>
      </c>
      <c r="F8" s="9" t="s">
        <v>219</v>
      </c>
      <c r="G8" s="92">
        <f t="shared" si="0"/>
        <v>3400</v>
      </c>
      <c r="H8" s="105">
        <v>0.21</v>
      </c>
      <c r="I8" s="92">
        <f t="shared" si="1"/>
        <v>714</v>
      </c>
      <c r="J8" s="92"/>
      <c r="K8" s="92"/>
      <c r="L8" s="131">
        <v>4114</v>
      </c>
      <c r="M8" s="94">
        <f t="shared" si="2"/>
        <v>0</v>
      </c>
    </row>
    <row r="9" spans="1:13" s="67" customFormat="1" x14ac:dyDescent="0.25">
      <c r="A9" s="130" t="s">
        <v>154</v>
      </c>
      <c r="B9" s="121" t="s">
        <v>176</v>
      </c>
      <c r="C9" s="120" t="s">
        <v>197</v>
      </c>
      <c r="D9" s="120" t="s">
        <v>197</v>
      </c>
      <c r="E9" s="120" t="s">
        <v>209</v>
      </c>
      <c r="F9" s="9" t="s">
        <v>218</v>
      </c>
      <c r="G9" s="92">
        <f t="shared" si="0"/>
        <v>2551.3223140495866</v>
      </c>
      <c r="H9" s="105">
        <v>0.21</v>
      </c>
      <c r="I9" s="92">
        <f t="shared" si="1"/>
        <v>535.77768595041312</v>
      </c>
      <c r="J9" s="92"/>
      <c r="K9" s="92"/>
      <c r="L9" s="131">
        <v>3087.1</v>
      </c>
      <c r="M9" s="94">
        <f t="shared" si="2"/>
        <v>0</v>
      </c>
    </row>
    <row r="10" spans="1:13" s="67" customFormat="1" x14ac:dyDescent="0.25">
      <c r="A10" s="130" t="s">
        <v>155</v>
      </c>
      <c r="B10" s="121" t="s">
        <v>177</v>
      </c>
      <c r="C10" s="120" t="s">
        <v>198</v>
      </c>
      <c r="D10" s="120" t="s">
        <v>198</v>
      </c>
      <c r="E10" s="120" t="s">
        <v>13</v>
      </c>
      <c r="F10" s="9" t="s">
        <v>14</v>
      </c>
      <c r="G10" s="92">
        <f t="shared" si="0"/>
        <v>37712.299999999996</v>
      </c>
      <c r="H10" s="105">
        <v>0.1</v>
      </c>
      <c r="I10" s="92">
        <f t="shared" si="1"/>
        <v>3771.2299999999996</v>
      </c>
      <c r="J10" s="92"/>
      <c r="K10" s="92"/>
      <c r="L10" s="131">
        <v>41483.53</v>
      </c>
      <c r="M10" s="94">
        <f t="shared" si="2"/>
        <v>0</v>
      </c>
    </row>
    <row r="11" spans="1:13" s="67" customFormat="1" x14ac:dyDescent="0.25">
      <c r="A11" s="130" t="s">
        <v>156</v>
      </c>
      <c r="B11" s="121" t="s">
        <v>178</v>
      </c>
      <c r="C11" s="120" t="s">
        <v>198</v>
      </c>
      <c r="D11" s="120" t="s">
        <v>198</v>
      </c>
      <c r="E11" s="120" t="s">
        <v>13</v>
      </c>
      <c r="F11" s="9" t="s">
        <v>14</v>
      </c>
      <c r="G11" s="92">
        <f t="shared" si="0"/>
        <v>7779.3818181818169</v>
      </c>
      <c r="H11" s="105">
        <v>0.1</v>
      </c>
      <c r="I11" s="92">
        <f t="shared" si="1"/>
        <v>777.93818181818176</v>
      </c>
      <c r="J11" s="92"/>
      <c r="K11" s="92"/>
      <c r="L11" s="131">
        <v>8557.32</v>
      </c>
      <c r="M11" s="94">
        <f t="shared" si="2"/>
        <v>0</v>
      </c>
    </row>
    <row r="12" spans="1:13" s="67" customFormat="1" x14ac:dyDescent="0.25">
      <c r="A12" s="130" t="s">
        <v>157</v>
      </c>
      <c r="B12" s="121" t="s">
        <v>179</v>
      </c>
      <c r="C12" s="120" t="s">
        <v>199</v>
      </c>
      <c r="D12" s="120" t="s">
        <v>199</v>
      </c>
      <c r="E12" s="120" t="s">
        <v>13</v>
      </c>
      <c r="F12" s="9" t="s">
        <v>14</v>
      </c>
      <c r="G12" s="92">
        <f t="shared" si="0"/>
        <v>37589.8909090909</v>
      </c>
      <c r="H12" s="105">
        <v>0.1</v>
      </c>
      <c r="I12" s="92">
        <f t="shared" si="1"/>
        <v>3758.98909090909</v>
      </c>
      <c r="J12" s="92"/>
      <c r="K12" s="92"/>
      <c r="L12" s="131">
        <v>41348.879999999997</v>
      </c>
      <c r="M12" s="94">
        <f t="shared" si="2"/>
        <v>0</v>
      </c>
    </row>
    <row r="13" spans="1:13" s="67" customFormat="1" x14ac:dyDescent="0.25">
      <c r="A13" s="130" t="s">
        <v>158</v>
      </c>
      <c r="B13" s="121" t="s">
        <v>180</v>
      </c>
      <c r="C13" s="120" t="s">
        <v>199</v>
      </c>
      <c r="D13" s="120" t="s">
        <v>199</v>
      </c>
      <c r="E13" s="120" t="s">
        <v>13</v>
      </c>
      <c r="F13" s="9" t="s">
        <v>14</v>
      </c>
      <c r="G13" s="92">
        <f t="shared" si="0"/>
        <v>7517.4090909090901</v>
      </c>
      <c r="H13" s="105">
        <v>0.1</v>
      </c>
      <c r="I13" s="92">
        <f t="shared" si="1"/>
        <v>751.7409090909091</v>
      </c>
      <c r="J13" s="92"/>
      <c r="K13" s="92"/>
      <c r="L13" s="131">
        <v>8269.15</v>
      </c>
      <c r="M13" s="94">
        <f t="shared" si="2"/>
        <v>0</v>
      </c>
    </row>
    <row r="14" spans="1:13" s="67" customFormat="1" x14ac:dyDescent="0.25">
      <c r="A14" s="130" t="s">
        <v>159</v>
      </c>
      <c r="B14" s="121" t="s">
        <v>181</v>
      </c>
      <c r="C14" s="120" t="s">
        <v>200</v>
      </c>
      <c r="D14" s="120" t="s">
        <v>200</v>
      </c>
      <c r="E14" s="120" t="s">
        <v>13</v>
      </c>
      <c r="F14" s="9" t="s">
        <v>14</v>
      </c>
      <c r="G14" s="92">
        <f t="shared" si="0"/>
        <v>40095.672727272722</v>
      </c>
      <c r="H14" s="105">
        <v>0.1</v>
      </c>
      <c r="I14" s="92">
        <f t="shared" si="1"/>
        <v>4009.5672727272722</v>
      </c>
      <c r="J14" s="92"/>
      <c r="K14" s="92"/>
      <c r="L14" s="131">
        <v>44105.24</v>
      </c>
      <c r="M14" s="94">
        <f t="shared" si="2"/>
        <v>0</v>
      </c>
    </row>
    <row r="15" spans="1:13" s="67" customFormat="1" x14ac:dyDescent="0.25">
      <c r="A15" s="130" t="s">
        <v>160</v>
      </c>
      <c r="B15" s="121" t="s">
        <v>182</v>
      </c>
      <c r="C15" s="120" t="s">
        <v>200</v>
      </c>
      <c r="D15" s="120" t="s">
        <v>200</v>
      </c>
      <c r="E15" s="120" t="s">
        <v>13</v>
      </c>
      <c r="F15" s="9" t="s">
        <v>14</v>
      </c>
      <c r="G15" s="92">
        <f t="shared" si="0"/>
        <v>7921.7545454545452</v>
      </c>
      <c r="H15" s="105">
        <v>0.1</v>
      </c>
      <c r="I15" s="92">
        <f t="shared" si="1"/>
        <v>792.17545454545461</v>
      </c>
      <c r="J15" s="92"/>
      <c r="K15" s="92"/>
      <c r="L15" s="131">
        <v>8713.93</v>
      </c>
      <c r="M15" s="94">
        <f t="shared" si="2"/>
        <v>0</v>
      </c>
    </row>
    <row r="16" spans="1:13" s="67" customFormat="1" x14ac:dyDescent="0.25">
      <c r="A16" s="130" t="s">
        <v>161</v>
      </c>
      <c r="B16" s="121" t="s">
        <v>183</v>
      </c>
      <c r="C16" s="120" t="s">
        <v>194</v>
      </c>
      <c r="D16" s="120" t="s">
        <v>194</v>
      </c>
      <c r="E16" s="120" t="s">
        <v>210</v>
      </c>
      <c r="F16" s="9" t="s">
        <v>213</v>
      </c>
      <c r="G16" s="92">
        <f t="shared" si="0"/>
        <v>4900</v>
      </c>
      <c r="H16" s="99">
        <v>0.21</v>
      </c>
      <c r="I16" s="92">
        <f t="shared" si="1"/>
        <v>1029</v>
      </c>
      <c r="J16" s="92"/>
      <c r="K16" s="92"/>
      <c r="L16" s="131">
        <v>5929</v>
      </c>
      <c r="M16" s="94">
        <f t="shared" si="2"/>
        <v>0</v>
      </c>
    </row>
    <row r="17" spans="1:13" s="67" customFormat="1" x14ac:dyDescent="0.25">
      <c r="A17" s="130" t="s">
        <v>162</v>
      </c>
      <c r="B17" s="121" t="s">
        <v>184</v>
      </c>
      <c r="C17" s="120" t="s">
        <v>201</v>
      </c>
      <c r="D17" s="120" t="s">
        <v>201</v>
      </c>
      <c r="E17" s="120" t="s">
        <v>210</v>
      </c>
      <c r="F17" s="9" t="s">
        <v>213</v>
      </c>
      <c r="G17" s="92">
        <f t="shared" si="0"/>
        <v>8985</v>
      </c>
      <c r="H17" s="105">
        <v>0.21</v>
      </c>
      <c r="I17" s="92">
        <f t="shared" si="1"/>
        <v>1886.85</v>
      </c>
      <c r="J17" s="92"/>
      <c r="K17" s="92"/>
      <c r="L17" s="131">
        <v>10871.85</v>
      </c>
      <c r="M17" s="94">
        <f t="shared" si="2"/>
        <v>0</v>
      </c>
    </row>
    <row r="18" spans="1:13" s="67" customFormat="1" x14ac:dyDescent="0.25">
      <c r="A18" s="130" t="s">
        <v>163</v>
      </c>
      <c r="B18" s="121" t="s">
        <v>185</v>
      </c>
      <c r="C18" s="120" t="s">
        <v>202</v>
      </c>
      <c r="D18" s="120" t="s">
        <v>202</v>
      </c>
      <c r="E18" s="120" t="s">
        <v>137</v>
      </c>
      <c r="F18" s="9" t="s">
        <v>139</v>
      </c>
      <c r="G18" s="92">
        <f t="shared" si="0"/>
        <v>14551.917355371901</v>
      </c>
      <c r="H18" s="99">
        <v>0.21</v>
      </c>
      <c r="I18" s="92">
        <f t="shared" si="1"/>
        <v>3055.9026446280991</v>
      </c>
      <c r="J18" s="92"/>
      <c r="K18" s="122"/>
      <c r="L18" s="131">
        <v>17607.82</v>
      </c>
      <c r="M18" s="94">
        <f t="shared" si="2"/>
        <v>0</v>
      </c>
    </row>
    <row r="19" spans="1:13" s="67" customFormat="1" x14ac:dyDescent="0.25">
      <c r="A19" s="130" t="s">
        <v>164</v>
      </c>
      <c r="B19" s="121" t="s">
        <v>186</v>
      </c>
      <c r="C19" s="120" t="s">
        <v>202</v>
      </c>
      <c r="D19" s="120" t="s">
        <v>202</v>
      </c>
      <c r="E19" s="120" t="s">
        <v>211</v>
      </c>
      <c r="F19" s="9" t="s">
        <v>216</v>
      </c>
      <c r="G19" s="92">
        <f t="shared" si="0"/>
        <v>13499.000000000002</v>
      </c>
      <c r="H19" s="105">
        <v>0.21</v>
      </c>
      <c r="I19" s="92">
        <f t="shared" si="1"/>
        <v>2834.7900000000004</v>
      </c>
      <c r="J19" s="92"/>
      <c r="K19" s="92"/>
      <c r="L19" s="131">
        <v>16333.79</v>
      </c>
      <c r="M19" s="94">
        <f t="shared" si="2"/>
        <v>0</v>
      </c>
    </row>
    <row r="20" spans="1:13" s="67" customFormat="1" x14ac:dyDescent="0.25">
      <c r="A20" s="130" t="s">
        <v>165</v>
      </c>
      <c r="B20" s="121" t="s">
        <v>187</v>
      </c>
      <c r="C20" s="120" t="s">
        <v>203</v>
      </c>
      <c r="D20" s="120" t="s">
        <v>203</v>
      </c>
      <c r="E20" s="120" t="s">
        <v>4</v>
      </c>
      <c r="F20" s="9" t="s">
        <v>5</v>
      </c>
      <c r="G20" s="92">
        <f t="shared" si="0"/>
        <v>2494.4793388429753</v>
      </c>
      <c r="H20" s="105">
        <v>0.21</v>
      </c>
      <c r="I20" s="92">
        <f t="shared" si="1"/>
        <v>523.84066115702478</v>
      </c>
      <c r="J20" s="92"/>
      <c r="K20" s="92"/>
      <c r="L20" s="131">
        <v>3018.32</v>
      </c>
      <c r="M20" s="94">
        <f t="shared" si="2"/>
        <v>0</v>
      </c>
    </row>
    <row r="21" spans="1:13" s="67" customFormat="1" x14ac:dyDescent="0.25">
      <c r="A21" s="130" t="s">
        <v>166</v>
      </c>
      <c r="B21" s="121" t="s">
        <v>188</v>
      </c>
      <c r="C21" s="120" t="s">
        <v>204</v>
      </c>
      <c r="D21" s="120" t="s">
        <v>204</v>
      </c>
      <c r="E21" s="120" t="s">
        <v>10</v>
      </c>
      <c r="F21" s="9" t="s">
        <v>11</v>
      </c>
      <c r="G21" s="92">
        <f t="shared" si="0"/>
        <v>12094.280991735537</v>
      </c>
      <c r="H21" s="99">
        <v>0.21</v>
      </c>
      <c r="I21" s="92">
        <f t="shared" si="1"/>
        <v>2539.7990082644628</v>
      </c>
      <c r="J21" s="93"/>
      <c r="K21" s="93"/>
      <c r="L21" s="131">
        <v>14634.08</v>
      </c>
      <c r="M21" s="94">
        <f t="shared" si="2"/>
        <v>0</v>
      </c>
    </row>
    <row r="22" spans="1:13" s="67" customFormat="1" x14ac:dyDescent="0.25">
      <c r="A22" s="130" t="s">
        <v>167</v>
      </c>
      <c r="B22" s="121" t="s">
        <v>189</v>
      </c>
      <c r="C22" s="120" t="s">
        <v>199</v>
      </c>
      <c r="D22" s="120" t="s">
        <v>199</v>
      </c>
      <c r="E22" s="120" t="s">
        <v>10</v>
      </c>
      <c r="F22" s="9" t="s">
        <v>11</v>
      </c>
      <c r="G22" s="92">
        <f t="shared" si="0"/>
        <v>11690.96694214876</v>
      </c>
      <c r="H22" s="99">
        <v>0.21</v>
      </c>
      <c r="I22" s="92">
        <f t="shared" si="1"/>
        <v>2455.1030578512396</v>
      </c>
      <c r="J22" s="93"/>
      <c r="K22" s="93"/>
      <c r="L22" s="131">
        <v>14146.07</v>
      </c>
      <c r="M22" s="94">
        <f t="shared" si="2"/>
        <v>0</v>
      </c>
    </row>
    <row r="23" spans="1:13" s="67" customFormat="1" x14ac:dyDescent="0.25">
      <c r="A23" s="130" t="s">
        <v>168</v>
      </c>
      <c r="B23" s="121" t="s">
        <v>190</v>
      </c>
      <c r="C23" s="120" t="s">
        <v>200</v>
      </c>
      <c r="D23" s="120" t="s">
        <v>200</v>
      </c>
      <c r="E23" s="120" t="s">
        <v>10</v>
      </c>
      <c r="F23" s="9" t="s">
        <v>11</v>
      </c>
      <c r="G23" s="92">
        <f t="shared" si="0"/>
        <v>12094.280991735537</v>
      </c>
      <c r="H23" s="99">
        <v>0.21</v>
      </c>
      <c r="I23" s="92">
        <f t="shared" si="1"/>
        <v>2539.7990082644628</v>
      </c>
      <c r="J23" s="93"/>
      <c r="K23" s="93"/>
      <c r="L23" s="131">
        <v>14634.08</v>
      </c>
      <c r="M23" s="94">
        <f t="shared" si="2"/>
        <v>0</v>
      </c>
    </row>
    <row r="24" spans="1:13" s="67" customFormat="1" ht="15.75" thickBot="1" x14ac:dyDescent="0.3">
      <c r="A24" s="132" t="s">
        <v>169</v>
      </c>
      <c r="B24" s="133" t="s">
        <v>191</v>
      </c>
      <c r="C24" s="134" t="s">
        <v>205</v>
      </c>
      <c r="D24" s="134" t="s">
        <v>205</v>
      </c>
      <c r="E24" s="134" t="s">
        <v>212</v>
      </c>
      <c r="F24" s="135" t="s">
        <v>214</v>
      </c>
      <c r="G24" s="136">
        <f t="shared" si="0"/>
        <v>6927</v>
      </c>
      <c r="H24" s="137">
        <v>0.21</v>
      </c>
      <c r="I24" s="136">
        <f t="shared" si="1"/>
        <v>1454.6699999999998</v>
      </c>
      <c r="J24" s="138"/>
      <c r="K24" s="138"/>
      <c r="L24" s="139">
        <v>8381.67</v>
      </c>
      <c r="M24" s="94">
        <f t="shared" si="2"/>
        <v>0</v>
      </c>
    </row>
    <row r="25" spans="1:13" x14ac:dyDescent="0.25">
      <c r="G25" s="97">
        <f>SUM(G3:G24)</f>
        <v>285537.45041322312</v>
      </c>
      <c r="H25" s="97"/>
      <c r="I25" s="97">
        <f t="shared" ref="I25:L25" si="3">SUM(I3:I24)</f>
        <v>44715.059586776842</v>
      </c>
      <c r="J25" s="97">
        <f t="shared" si="3"/>
        <v>0</v>
      </c>
      <c r="K25" s="97">
        <f t="shared" si="3"/>
        <v>0</v>
      </c>
      <c r="L25" s="97">
        <f t="shared" si="3"/>
        <v>330252.51</v>
      </c>
      <c r="M25" s="94">
        <f t="shared" si="2"/>
        <v>0</v>
      </c>
    </row>
    <row r="26" spans="1:13" x14ac:dyDescent="0.25">
      <c r="L26" s="97">
        <f>+L25-I25-G25</f>
        <v>0</v>
      </c>
      <c r="M26" s="94">
        <f t="shared" si="2"/>
        <v>0</v>
      </c>
    </row>
  </sheetData>
  <autoFilter ref="A2:L18">
    <sortState ref="A3:L18">
      <sortCondition ref="C2:C18"/>
    </sortState>
  </autoFilter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tercer trimestre</vt:lpstr>
      <vt:lpstr>cuarto trimestre</vt:lpstr>
      <vt:lpstr>PRIMER TRIMESTRE 2019</vt:lpstr>
      <vt:lpstr>SEGUNDO TRIMESTRE 2019</vt:lpstr>
      <vt:lpstr>TERCER TRIMESTRE 2019</vt:lpstr>
      <vt:lpstr>PRIMER TRIMESTRE 2020</vt:lpstr>
      <vt:lpstr>SEGUNDO TRIMESTRE 2020</vt:lpstr>
      <vt:lpstr>TERCER TRIMESTRE 2020</vt:lpstr>
      <vt:lpstr>CUARTO TRIMESTRE 2020</vt:lpstr>
      <vt:lpstr>Hoja3</vt:lpstr>
      <vt:lpstr>'cuarto trimestre'!Área_de_impresión</vt:lpstr>
      <vt:lpstr>'CUARTO TRIMESTRE 2020'!Área_de_impresión</vt:lpstr>
      <vt:lpstr>'PRIMER TRIMESTRE 2019'!Área_de_impresión</vt:lpstr>
      <vt:lpstr>'PRIMER TRIMESTRE 2020'!Área_de_impresión</vt:lpstr>
      <vt:lpstr>'SEGUNDO TRIMESTRE 2019'!Área_de_impresión</vt:lpstr>
      <vt:lpstr>'SEGUNDO TRIMESTRE 2020'!Área_de_impresión</vt:lpstr>
      <vt:lpstr>'TERCER TRIMESTRE 2019'!Área_de_impresión</vt:lpstr>
      <vt:lpstr>'TERCER TRIMESTRE 2020'!Área_de_impresión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Carmen Luis Rico</cp:lastModifiedBy>
  <cp:lastPrinted>2019-02-18T12:09:22Z</cp:lastPrinted>
  <dcterms:created xsi:type="dcterms:W3CDTF">2019-02-14T12:43:58Z</dcterms:created>
  <dcterms:modified xsi:type="dcterms:W3CDTF">2021-01-26T14:15:42Z</dcterms:modified>
</cp:coreProperties>
</file>